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690" windowHeight="11760"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<sst xmlns="http://schemas.openxmlformats.org/spreadsheetml/2006/main" count="1333" uniqueCount="873">
  <si>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</si>
  <si>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</si>
  <si>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</si>
  <si>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</si>
  <si>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</si>
  <si>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</si>
  <si>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</si>
  <si>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</si>
  <si>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</si>
  <si>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</si>
  <si>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</si>
  <si>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</si>
  <si>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</si>
  <si>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</si>
  <si>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</si>
  <si>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</si>
  <si>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</si>
  <si>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</si>
  <si>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</si>
  <si>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</si>
  <si>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</si>
  <si>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</si>
  <si>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</si>
  <si>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</si>
  <si>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</si>
  <si>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</si>
  <si>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</si>
  <si>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</si>
  <si>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</si>
  <si>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</si>
  <si>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</si>
  <si>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</si>
  <si>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</si>
  <si>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</si>
  <si>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</si>
  <si>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</si>
  <si>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</si>
  <si>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</si>
  <si>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</si>
  <si>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</si>
  <si>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</si>
  <si>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</si>
  <si>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</si>
  <si>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</si>
  <si>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</si>
  <si>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</si>
  <si>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</si>
  <si>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</si>
  <si>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</si>
  <si>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</si>
  <si>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</si>
  <si>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</si>
  <si>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</si>
  <si>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</si>
  <si>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</si>
  <si>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</si>
  <si>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</si>
  <si>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</si>
  <si>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</si>
  <si>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</si>
  <si>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</si>
  <si>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</si>
  <si>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</si>
  <si>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</si>
  <si>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</si>
  <si>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</si>
  <si>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</si>
  <si>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</si>
  <si>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</si>
  <si>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</si>
  <si>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</si>
  <si>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</si>
  <si>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</si>
  <si>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</si>
  <si>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</si>
  <si>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</si>
  <si>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</si>
  <si>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</si>
  <si>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</si>
  <si>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</si>
  <si>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</si>
  <si>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</si>
  <si>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</si>
  <si>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</si>
  <si>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</si>
  <si>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</si>
  <si>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</si>
  <si>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</si>
  <si>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</si>
  <si>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</si>
  <si>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</si>
  <si>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</si>
  <si>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</si>
  <si>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</si>
  <si>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</si>
  <si>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</si>
  <si>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</si>
  <si>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</si>
  <si>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</si>
  <si>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</si>
  <si>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</si>
  <si>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</si>
  <si>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</si>
  <si>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</si>
  <si>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</si>
  <si>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</si>
  <si>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</si>
  <si>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</si>
  <si>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</si>
  <si>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</si>
  <si>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</si>
  <si>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</si>
  <si>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</si>
  <si>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</si>
  <si>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</si>
  <si>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</si>
  <si>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</si>
  <si>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</si>
  <si>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</si>
  <si>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</si>
  <si>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</si>
  <si>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</si>
  <si>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</si>
  <si>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</si>
  <si>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</si>
  <si>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</si>
  <si>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</si>
  <si>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</si>
  <si>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</si>
  <si>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</si>
  <si>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</si>
  <si>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</si>
  <si>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</si>
  <si>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</si>
  <si>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</si>
  <si>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</si>
  <si>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</si>
  <si>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</si>
  <si>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</si>
  <si>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</si>
  <si>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</si>
  <si>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</si>
  <si>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</si>
  <si>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</si>
  <si>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</si>
  <si>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</si>
  <si>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</si>
  <si>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</si>
  <si>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</si>
  <si>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</si>
  <si>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</si>
  <si>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</si>
  <si>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</si>
  <si>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</si>
  <si>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</si>
  <si>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</si>
  <si>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</si>
  <si>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</si>
  <si>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</si>
  <si>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</si>
  <si>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</si>
  <si>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</si>
  <si>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</si>
  <si>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</si>
  <si>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</si>
  <si>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</si>
  <si>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</si>
  <si>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</si>
  <si>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</si>
  <si>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</si>
  <si>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</si>
  <si>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</si>
  <si>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</si>
  <si>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</si>
  <si>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</si>
  <si>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</si>
  <si>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</si>
  <si>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</si>
  <si>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</si>
  <si>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</si>
  <si>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</si>
  <si>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</si>
  <si>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</si>
  <si>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</si>
  <si>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</si>
  <si>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</si>
  <si>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</si>
  <si>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</si>
  <si>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</si>
  <si>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</si>
  <si>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</si>
  <si>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</si>
  <si>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</si>
  <si>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</si>
  <si>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</si>
  <si>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</si>
  <si>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</si>
  <si>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</si>
  <si>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</si>
  <si>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</si>
  <si>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</si>
  <si>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</si>
  <si>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</si>
  <si>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</si>
  <si>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</si>
  <si>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</si>
  <si>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</si>
  <si>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</si>
  <si>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</si>
  <si>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</si>
  <si>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</si>
  <si>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</si>
  <si>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</si>
  <si>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</si>
  <si>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</si>
  <si>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</si>
  <si>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</si>
  <si>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</si>
  <si>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</si>
  <si>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</si>
  <si>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</si>
  <si>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</si>
  <si>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</si>
  <si>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</si>
  <si>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</si>
  <si>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</si>
  <si>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</si>
  <si>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</si>
  <si>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</si>
  <si>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</si>
  <si>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</si>
  <si>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</si>
  <si>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</si>
  <si>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</si>
  <si>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</si>
  <si>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</si>
  <si>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</si>
  <si>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</si>
  <si>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</si>
  <si>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</si>
  <si>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</si>
  <si>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</si>
  <si>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</si>
  <si>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</si>
  <si>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</si>
  <si>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</si>
  <si>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</si>
  <si>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</si>
  <si>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</si>
  <si>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</si>
  <si>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</si>
  <si>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</si>
  <si>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</si>
  <si>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</si>
  <si>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</si>
  <si>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</si>
  <si>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</si>
  <si>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</si>
  <si>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</si>
  <si>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</si>
  <si>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</si>
  <si>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</si>
  <si>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</si>
  <si>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</si>
  <si>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</si>
  <si>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</si>
  <si>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</si>
  <si>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</si>
  <si>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</si>
  <si>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</si>
  <si>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</si>
  <si>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</si>
  <si>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</si>
  <si>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</si>
  <si>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</si>
  <si>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</si>
  <si>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</si>
  <si>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</si>
  <si>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</si>
  <si>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</si>
  <si>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</si>
  <si>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</si>
  <si>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</si>
  <si>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</si>
  <si>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</si>
  <si>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</si>
  <si>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</si>
  <si>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</si>
  <si>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</si>
  <si>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</si>
  <si>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</si>
  <si>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</si>
  <si>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</si>
  <si>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</si>
  <si>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</si>
  <si>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</si>
  <si>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</si>
  <si>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</si>
  <si>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</si>
  <si>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</si>
  <si>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</si>
  <si>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</si>
  <si>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</si>
  <si>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</si>
  <si>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</si>
  <si>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</si>
  <si>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</si>
  <si>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</si>
  <si>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</si>
  <si>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</si>
  <si>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</si>
  <si>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</si>
  <si>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</si>
  <si>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</si>
  <si>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</si>
  <si>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</si>
  <si>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</si>
  <si>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</si>
  <si>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</si>
  <si>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</si>
  <si>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</si>
  <si>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</si>
  <si>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</si>
  <si>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</si>
  <si>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</si>
  <si>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</si>
  <si>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</si>
  <si>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</si>
  <si>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</si>
  <si>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</si>
  <si>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</si>
  <si>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</si>
  <si>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</si>
  <si>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</si>
  <si>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</si>
  <si>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</si>
  <si>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</si>
  <si>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</si>
  <si>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</si>
  <si>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</si>
  <si>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</si>
  <si>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</si>
  <si>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</si>
  <si>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</si>
  <si>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</si>
  <si>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</si>
  <si>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</si>
  <si>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</si>
  <si>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</si>
  <si>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</si>
  <si>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</si>
  <si>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</si>
  <si>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</si>
  <si>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</si>
  <si>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</si>
  <si>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</si>
  <si>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</si>
  <si>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</si>
  <si>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</si>
  <si>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</si>
  <si>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</si>
  <si>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</si>
  <si>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</si>
  <si>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</si>
  <si>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</si>
  <si>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</si>
  <si>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</si>
  <si>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</si>
  <si>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</si>
  <si>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</si>
  <si>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</si>
  <si>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</si>
  <si>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</si>
  <si>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</si>
  <si>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</si>
  <si>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</si>
  <si>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</si>
  <si>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</si>
  <si>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</si>
  <si>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</si>
  <si>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</si>
  <si>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</si>
  <si>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</si>
  <si>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</si>
  <si>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</si>
  <si>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</si>
  <si>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</si>
  <si>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</si>
  <si>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</si>
  <si>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</si>
  <si>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</si>
  <si>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</si>
  <si>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</si>
  <si>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</si>
  <si>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</si>
  <si>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</si>
  <si>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</si>
  <si>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</si>
  <si>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</si>
  <si>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</si>
  <si>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</si>
  <si>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</si>
  <si>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</si>
  <si>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</si>
  <si>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</si>
  <si>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</si>
  <si>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</si>
  <si>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</si>
  <si>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</si>
  <si>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</si>
  <si>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</si>
  <si>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</si>
  <si>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</si>
  <si>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</si>
  <si>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</si>
  <si>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</si>
  <si>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</si>
  <si>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</si>
  <si>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</si>
  <si>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</si>
  <si>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</si>
  <si>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</si>
  <si>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</si>
  <si>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</si>
  <si>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</si>
  <si>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</si>
  <si>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</si>
  <si>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</si>
  <si>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</si>
  <si>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</si>
  <si>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</si>
  <si>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</si>
  <si>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</si>
  <si>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</si>
  <si>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</si>
  <si>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</si>
  <si>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</si>
  <si>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</si>
  <si>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</si>
  <si>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</si>
  <si>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</si>
  <si>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</si>
  <si>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</si>
  <si>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</si>
  <si>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</si>
  <si>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</si>
  <si>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</si>
  <si>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</si>
  <si>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</si>
  <si>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</si>
  <si>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</si>
  <si>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</si>
  <si>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</si>
  <si>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</si>
  <si>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</si>
  <si>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</si>
  <si>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</si>
  <si>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</si>
  <si>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</si>
  <si>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</si>
  <si>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</si>
  <si>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</si>
  <si>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</si>
  <si>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</si>
  <si>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</si>
  <si>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</si>
  <si>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</si>
  <si>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</si>
  <si>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</si>
  <si>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</si>
  <si>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</si>
  <si>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</si>
  <si>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</si>
  <si>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</si>
  <si>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</si>
  <si>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</si>
  <si>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</si>
  <si>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</si>
  <si>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</si>
  <si>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</si>
  <si>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</si>
  <si>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</si>
  <si>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</si>
  <si>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</si>
  <si>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</si>
  <si>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</si>
  <si>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</si>
  <si>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</si>
  <si>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</si>
  <si>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</si>
  <si>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</si>
  <si>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</si>
  <si>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</si>
  <si>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</si>
  <si>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</si>
  <si>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</si>
  <si>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</si>
  <si>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</si>
  <si>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</si>
  <si>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</si>
  <si>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</si>
  <si>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</si>
  <si>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</si>
  <si>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</si>
  <si>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</si>
  <si>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</si>
  <si>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</si>
  <si>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</si>
  <si>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</si>
  <si>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</si>
  <si>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</si>
  <si>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</si>
  <si>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</si>
  <si>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</si>
  <si>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</si>
  <si>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</si>
  <si>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</si>
  <si>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</si>
  <si>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</si>
  <si>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</si>
  <si>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</si>
  <si>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</si>
  <si>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</si>
  <si>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</si>
  <si>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</si>
  <si>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</si>
  <si>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</si>
  <si>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</si>
  <si>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</si>
  <si>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</si>
  <si>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</si>
  <si>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</si>
  <si>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</si>
  <si>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</si>
  <si>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</si>
  <si>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</si>
  <si>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</si>
  <si>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</si>
  <si>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</si>
  <si>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</si>
  <si>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</si>
  <si>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</si>
  <si>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</si>
  <si>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</si>
  <si>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</si>
  <si>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</si>
  <si>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</si>
  <si>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</si>
  <si>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</si>
  <si>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</si>
  <si>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</si>
  <si>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</si>
  <si>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</si>
  <si>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</si>
  <si>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</si>
  <si>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</si>
  <si>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</si>
  <si>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</si>
  <si>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</si>
  <si>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</si>
  <si>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</si>
  <si>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</si>
  <si>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</si>
  <si>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</si>
  <si>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</si>
  <si>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</si>
  <si>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</si>
  <si>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</si>
  <si>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</si>
  <si>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</si>
  <si>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</si>
  <si>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</si>
  <si>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</si>
  <si>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</si>
  <si>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</si>
  <si>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</si>
  <si>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</si>
  <si>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</si>
  <si>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</si>
  <si>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</si>
  <si>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</si>
  <si>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</si>
  <si>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</si>
  <si>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</si>
  <si>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</si>
  <si>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</si>
  <si>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</si>
  <si>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</si>
  <si>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</si>
  <si>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</si>
  <si>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</si>
  <si>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</si>
  <si>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</si>
  <si>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</si>
  <si>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</si>
  <si>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</si>
  <si>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</si>
  <si>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</si>
  <si>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</si>
  <si>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</si>
  <si>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</si>
  <si>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</si>
  <si>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</si>
  <si>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</si>
  <si>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</si>
  <si>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</si>
  <si>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</si>
  <si>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</si>
  <si>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</si>
  <si>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</si>
  <si>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</si>
  <si>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</si>
  <si>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</si>
  <si>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</si>
  <si>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</si>
  <si>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</si>
  <si>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</si>
  <si>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</si>
  <si>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</si>
  <si>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</si>
  <si>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</si>
  <si>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</si>
  <si>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</si>
  <si>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</si>
  <si>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</si>
  <si>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</si>
  <si>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</si>
  <si>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</si>
  <si>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</si>
  <si>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</si>
  <si>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</si>
  <si>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</si>
  <si>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</si>
  <si>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</si>
  <si>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</si>
  <si>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</si>
  <si>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</si>
  <si>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</si>
  <si>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</si>
  <si>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</si>
  <si>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</si>
  <si>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</si>
  <si>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</si>
  <si>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</si>
  <si>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</si>
  <si>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</si>
  <si>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</si>
  <si>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</si>
  <si>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</si>
  <si>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</si>
  <si>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</si>
  <si>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</si>
  <si>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</si>
  <si>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</si>
  <si>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</si>
  <si>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</si>
  <si>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</si>
  <si>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</si>
  <si>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</si>
  <si>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</si>
  <si>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</si>
  <si>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</si>
  <si>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</si>
  <si>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</si>
  <si>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</si>
  <si>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</si>
  <si>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</si>
  <si>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</si>
  <si>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</si>
  <si>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</si>
  <si>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</si>
  <si>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</si>
  <si>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</si>
  <si>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</si>
  <si>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</si>
  <si>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</si>
  <si>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</si>
  <si>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</si>
  <si>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</si>
  <si>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</si>
  <si>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</si>
  <si>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</si>
  <si>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</si>
  <si>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</si>
  <si>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</si>
  <si>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</si>
  <si>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</si>
  <si>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</si>
  <si>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</si>
  <si>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</si>
  <si>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</si>
  <si>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</si>
  <si>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</si>
  <si>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</si>
  <si>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</si>
  <si>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</si>
  <si>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</si>
  <si>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</si>
  <si>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</si>
  <si>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</si>
  <si>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</si>
  <si>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</si>
  <si>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</si>
  <si>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</si>
  <si>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</si>
  <si>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</si>
  <si>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</si>
  <si>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</si>
  <si>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</si>
  <si>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</si>
  <si>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</si>
  <si>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</si>
  <si>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</si>
  <si>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</si>
  <si>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</si>
  <si>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</si>
  <si>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</si>
  <si>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</si>
  <si>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</si>
  <si>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</si>
  <si>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</si>
  <si>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</si>
  <si>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</si>
  <si>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</si>
  <si>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</si>
  <si>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</si>
  <si>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</si>
  <si>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</si>
  <si>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</si>
  <si>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</si>
  <si>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</si>
  <si>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</si>
  <si>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</si>
  <si>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</si>
  <si>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</si>
  <si>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</si>
  <si>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</si>
  <si>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</si>
  <si>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</si>
  <si>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</si>
  <si>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</si>
  <si>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</si>
  <si>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</si>
  <si>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</si>
  <si>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</si>
  <si>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</si>
  <si>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</si>
  <si>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</si>
  <si>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</si>
  <si>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</si>
  <si>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</si>
  <si>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</si>
  <si>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</si>
  <si>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</si>
  <si>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</si>
  <si>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</si>
  <si>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</si>
  <si>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</si>
  <si>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</si>
  <si>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</si>
  <si>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</si>
  <si>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</si>
  <si>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</si>
  <si>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</si>
  <si>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</si>
  <si>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</si>
  <si>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</si>
  <si>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</si>
  <si>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</si>
  <si>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</si>
  <si>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</si>
  <si>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</si>
  <si>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</si>
  <si>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</si>
  <si>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</si>
  <si>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</si>
  <si>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</si>
  <si>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</si>
  <si>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</si>
  <si>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</si>
  <si>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</si>
  <si>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</si>
  <si>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</si>
  <si>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</si>
  <si>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</si>
  <si>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</si>
  <si>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</si>
  <si>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</si>
  <si>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</si>
  <si>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</si>
  <si>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</si>
  <si>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</si>
  <si>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</si>
  <si>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</si>
  <si>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</si>
  <si>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</si>
  <si>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</si>
  <si>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</si>
  <si>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</si>
  <si>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</si>
  <si>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</si>
  <si>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</si>
  <si>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</si>
  <si>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</si>
  <si>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</si>
  <si>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</si>
  <si>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</si>
  <si>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</si>
  <si>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</si>
  <si>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</si>
  <si>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</si>
  <si>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</si>
  <si>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</si>
  <si>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</si>
  <si>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</si>
  <si>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</si>
  <si>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</si>
  <si>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</si>
  <si>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</si>
  <si>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</si>
  <si>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</si>
  <si>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</si>
  <si>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</si>
  <si>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</si>
  <si>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</si>
  <si>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</si>
  <si>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</si>
  <si>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</si>
  <si>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</si>
  <si>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</si>
  <si>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</si>
  <si>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</si>
  <si>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</si>
  <si>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</si>
  <si>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</si>
  <si>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</si>
  <si>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</si>
  <si>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</si>
  <si>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</si>
  <si>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</si>
  <si>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</si>
  <si>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</si>
  <si>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</si>
  <si>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</si>
  <si>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</si>
  <si>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</si>
  <si>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</si>
  <si>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</si>
  <si>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</si>
  <si>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</si>
  <si>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</si>
  <si>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</si>
  <si>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</si>
  <si>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29.02.</t>
  </si>
  <si>
    <t>2024 година</t>
  </si>
  <si>
    <t>0</t>
  </si>
  <si>
    <t>4</t>
  </si>
  <si>
    <t>2</t>
  </si>
  <si>
    <t>9</t>
  </si>
  <si>
    <t>7</t>
  </si>
  <si>
    <t>6</t>
  </si>
  <si>
    <t>8</t>
  </si>
  <si>
    <t>Основно училиште "Карпош"</t>
  </si>
  <si>
    <t>с.Умин Дол</t>
  </si>
  <si>
    <t>с.Умин Дол, Куманово</t>
  </si>
  <si>
    <t>078 221 660</t>
  </si>
  <si>
    <t>karpos_umindol@yahoo.com</t>
  </si>
  <si>
    <t>Елена Димиќ</t>
  </si>
  <si>
    <t>Тања Тодоровска</t>
  </si>
  <si>
    <t>Куманово</t>
  </si>
  <si>
    <t>2023</t>
  </si>
  <si>
    <t>85.20</t>
  </si>
  <si>
    <t>Основно образование</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</si>
</sst>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_-* #,##0\ _д_е_н_-;\-* #,##0\ _д_е_н_-;_-* &quot;-&quot;\ _д_е_н_-;_-@_-"/>
    <numFmt numFmtId="173" formatCode="_-* #,##0.00\ _д_е_н_-;\-* #,##0.00\ _д_е_н_-;_-* &quot;-&quot;??\ _д_е_н_-;_-@_-"/>
    <numFmt numFmtId="174" formatCode="#,##0\ &quot;ден.&quot;;\-#,##0\ &quot;ден.&quot;"/>
    <numFmt numFmtId="175" formatCode="#,##0\ &quot;ден.&quot;;[Red]\-#,##0\ &quot;ден.&quot;"/>
    <numFmt numFmtId="176" formatCode="#,##0.00\ &quot;ден.&quot;;\-#,##0.00\ &quot;ден.&quot;"/>
    <numFmt numFmtId="177" formatCode="#,##0.00\ &quot;ден.&quot;;[Red]\-#,##0.00\ &quot;ден.&quot;"/>
    <numFmt numFmtId="178" formatCode="_-* #,##0\ &quot;ден.&quot;_-;\-* #,##0\ &quot;ден.&quot;_-;_-* &quot;-&quot;\ &quot;ден.&quot;_-;_-@_-"/>
    <numFmt numFmtId="179" formatCode="_-* #,##0\ _д_е_н_._-;\-* #,##0\ _д_е_н_._-;_-* &quot;-&quot;\ _д_е_н_._-;_-@_-"/>
    <numFmt numFmtId="180" formatCode="_-* #,##0.00\ &quot;ден.&quot;_-;\-* #,##0.00\ &quot;ден.&quot;_-;_-* &quot;-&quot;??\ &quot;ден.&quot;_-;_-@_-"/>
    <numFmt numFmtId="181" formatCode="_-* #,##0.00\ _д_е_н_._-;\-* #,##0.00\ _д_е_н_._-;_-* &quot;-&quot;??\ _д_е_н_._-;_-@_-"/>
    <numFmt numFmtId="182" formatCode="[$-F400]h:mm:ss\ AM/PM"/>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3" fontId="3"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4">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82"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25</xdr:row>
      <xdr:rowOff>0</xdr:rowOff>
    </xdr:from>
    <xdr:to>
      <xdr:col>11</xdr:col>
      <xdr:colOff>104775</xdr:colOff>
      <xdr:row>30</xdr:row>
      <xdr:rowOff>57150</xdr:rowOff>
    </xdr:to>
    <xdr:pic>
      <xdr:nvPicPr>
        <xdr:cNvPr id="1" name="Picture 1" descr="VO BOJA.tif"/>
        <xdr:cNvPicPr preferRelativeResize="1">
          <a:picLocks noChangeAspect="1"/>
        </xdr:cNvPicPr>
      </xdr:nvPicPr>
      <xdr:blipFill>
        <a:blip r:embed="rId1"/>
        <a:stretch>
          <a:fillRect/>
        </a:stretch>
      </xdr:blipFill>
      <xdr:spPr>
        <a:xfrm>
          <a:off x="1381125" y="5248275"/>
          <a:ext cx="429577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zavrsni%202023\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C22" sqref="C22:O22"/>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855</v>
      </c>
      <c r="D4" s="242" t="s">
        <v>856</v>
      </c>
      <c r="E4" s="242" t="s">
        <v>855</v>
      </c>
      <c r="F4" s="242" t="s">
        <v>857</v>
      </c>
      <c r="G4" s="242" t="s">
        <v>858</v>
      </c>
      <c r="H4" s="242" t="s">
        <v>855</v>
      </c>
      <c r="I4" s="242" t="s">
        <v>858</v>
      </c>
      <c r="J4" s="242" t="s">
        <v>859</v>
      </c>
      <c r="K4" s="115"/>
      <c r="L4" s="115"/>
      <c r="M4" s="115"/>
      <c r="N4" s="115"/>
      <c r="O4" s="115"/>
      <c r="P4" s="115"/>
      <c r="Q4" s="115"/>
    </row>
    <row r="5" spans="2:17" ht="17.25" customHeight="1">
      <c r="B5" s="59" t="s">
        <v>325</v>
      </c>
      <c r="C5" s="242" t="s">
        <v>859</v>
      </c>
      <c r="D5" s="242" t="s">
        <v>856</v>
      </c>
      <c r="E5" s="242" t="s">
        <v>323</v>
      </c>
      <c r="F5" s="242" t="s">
        <v>855</v>
      </c>
      <c r="G5" s="242" t="s">
        <v>323</v>
      </c>
      <c r="H5" s="242" t="s">
        <v>855</v>
      </c>
      <c r="I5" s="242" t="s">
        <v>330</v>
      </c>
      <c r="J5" s="242" t="s">
        <v>860</v>
      </c>
      <c r="K5" s="242" t="s">
        <v>856</v>
      </c>
      <c r="L5" s="242" t="s">
        <v>858</v>
      </c>
      <c r="M5" s="242" t="s">
        <v>859</v>
      </c>
      <c r="N5" s="242" t="s">
        <v>861</v>
      </c>
      <c r="O5" s="242" t="s">
        <v>330</v>
      </c>
      <c r="P5" s="242" t="s">
        <v>323</v>
      </c>
      <c r="Q5" s="242" t="s">
        <v>855</v>
      </c>
    </row>
    <row r="7" ht="15">
      <c r="B7" s="61" t="s">
        <v>262</v>
      </c>
    </row>
    <row r="8" spans="2:18" ht="17.25" customHeight="1">
      <c r="B8" s="59" t="s">
        <v>214</v>
      </c>
      <c r="C8" s="265" t="s">
        <v>862</v>
      </c>
      <c r="D8" s="266"/>
      <c r="E8" s="266"/>
      <c r="F8" s="266"/>
      <c r="G8" s="266"/>
      <c r="H8" s="266"/>
      <c r="I8" s="266"/>
      <c r="J8" s="266"/>
      <c r="K8" s="266"/>
      <c r="L8" s="266"/>
      <c r="M8" s="266"/>
      <c r="N8" s="266"/>
      <c r="O8" s="266"/>
      <c r="P8" s="266"/>
      <c r="Q8" s="266"/>
      <c r="R8" s="267"/>
    </row>
    <row r="9" spans="2:18" ht="17.25" customHeight="1">
      <c r="B9" s="60" t="s">
        <v>265</v>
      </c>
      <c r="C9" s="254" t="s">
        <v>863</v>
      </c>
      <c r="D9" s="254"/>
      <c r="E9" s="254"/>
      <c r="F9" s="254"/>
      <c r="G9" s="254"/>
      <c r="H9" s="254"/>
      <c r="I9" s="254"/>
      <c r="J9" s="254"/>
      <c r="K9" s="254"/>
      <c r="L9" s="254"/>
      <c r="M9" s="254"/>
      <c r="N9" s="254"/>
      <c r="O9" s="254"/>
      <c r="P9" s="254"/>
      <c r="Q9" s="254"/>
      <c r="R9" s="254"/>
    </row>
    <row r="10" spans="2:18" ht="17.25" customHeight="1">
      <c r="B10" s="60" t="s">
        <v>266</v>
      </c>
      <c r="C10" s="254" t="s">
        <v>864</v>
      </c>
      <c r="D10" s="254"/>
      <c r="E10" s="254"/>
      <c r="F10" s="254"/>
      <c r="G10" s="254"/>
      <c r="H10" s="254"/>
      <c r="I10" s="254"/>
      <c r="J10" s="254"/>
      <c r="K10" s="254"/>
      <c r="L10" s="254"/>
      <c r="M10" s="254"/>
      <c r="N10" s="254"/>
      <c r="O10" s="254"/>
      <c r="P10" s="114"/>
      <c r="Q10" s="114"/>
      <c r="R10" s="115"/>
    </row>
    <row r="11" spans="2:18" ht="17.25" customHeight="1">
      <c r="B11" s="60" t="s">
        <v>267</v>
      </c>
      <c r="C11" s="254" t="s">
        <v>865</v>
      </c>
      <c r="D11" s="254"/>
      <c r="E11" s="254"/>
      <c r="F11" s="254"/>
      <c r="G11" s="254"/>
      <c r="H11" s="254"/>
      <c r="I11" s="254"/>
      <c r="J11" s="254"/>
      <c r="K11" s="254"/>
      <c r="L11" s="254"/>
      <c r="M11" s="254"/>
      <c r="N11" s="254"/>
      <c r="O11" s="254"/>
      <c r="P11" s="114"/>
      <c r="Q11" s="114"/>
      <c r="R11" s="115"/>
    </row>
    <row r="12" spans="2:17" ht="17.25" customHeight="1">
      <c r="B12" s="60" t="s">
        <v>275</v>
      </c>
      <c r="C12" s="268" t="s">
        <v>866</v>
      </c>
      <c r="D12" s="269"/>
      <c r="E12" s="269"/>
      <c r="F12" s="269"/>
      <c r="G12" s="269"/>
      <c r="H12" s="269"/>
      <c r="I12" s="269"/>
      <c r="J12" s="269"/>
      <c r="K12" s="269"/>
      <c r="L12" s="269"/>
      <c r="M12" s="269"/>
      <c r="N12" s="269"/>
      <c r="O12" s="270"/>
      <c r="P12" s="4"/>
      <c r="Q12" s="4"/>
    </row>
    <row r="13" spans="2:17" ht="17.25" customHeight="1">
      <c r="B13" s="60" t="s">
        <v>6</v>
      </c>
      <c r="C13" s="242" t="s">
        <v>856</v>
      </c>
      <c r="D13" s="242" t="s">
        <v>855</v>
      </c>
      <c r="E13" s="242" t="s">
        <v>323</v>
      </c>
      <c r="F13" s="242" t="s">
        <v>859</v>
      </c>
      <c r="G13" s="242" t="s">
        <v>858</v>
      </c>
      <c r="H13" s="242" t="s">
        <v>859</v>
      </c>
      <c r="I13" s="242" t="s">
        <v>856</v>
      </c>
      <c r="J13" s="242" t="s">
        <v>323</v>
      </c>
      <c r="K13" s="242" t="s">
        <v>323</v>
      </c>
      <c r="L13" s="242" t="s">
        <v>323</v>
      </c>
      <c r="M13" s="242" t="s">
        <v>856</v>
      </c>
      <c r="N13" s="242" t="s">
        <v>323</v>
      </c>
      <c r="O13" s="242" t="s">
        <v>860</v>
      </c>
      <c r="P13" s="36"/>
      <c r="Q13" s="36"/>
    </row>
    <row r="14" spans="2:17" ht="17.25" customHeight="1">
      <c r="B14" s="60" t="s">
        <v>240</v>
      </c>
      <c r="C14" s="274">
        <v>2023</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867</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868</v>
      </c>
      <c r="D19" s="254"/>
      <c r="E19" s="254"/>
      <c r="F19" s="254"/>
      <c r="G19" s="254"/>
      <c r="H19" s="254"/>
      <c r="I19" s="254"/>
      <c r="J19" s="254"/>
      <c r="K19" s="254"/>
      <c r="L19" s="254"/>
      <c r="M19" s="254"/>
      <c r="N19" s="254"/>
      <c r="O19" s="254"/>
      <c r="P19" s="9"/>
      <c r="Q19" s="9"/>
      <c r="R19" s="9"/>
      <c r="S19" s="263" t="s">
        <v>328</v>
      </c>
      <c r="T19" s="263"/>
      <c r="U19" s="243" t="s">
        <v>268</v>
      </c>
      <c r="V19" s="261">
        <v>2023</v>
      </c>
      <c r="W19" s="261"/>
      <c r="X19" s="244" t="s">
        <v>9</v>
      </c>
      <c r="Y19" s="241"/>
      <c r="Z19" s="241"/>
      <c r="AA19" s="241"/>
      <c r="AB19" s="241"/>
      <c r="AC19" s="241"/>
      <c r="AD19" s="241"/>
    </row>
    <row r="20" spans="2:30" ht="17.25" customHeight="1">
      <c r="B20" s="59" t="s">
        <v>320</v>
      </c>
      <c r="C20" s="281" t="s">
        <v>869</v>
      </c>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853</v>
      </c>
      <c r="D21" s="280"/>
      <c r="E21" s="280"/>
      <c r="F21" s="280"/>
      <c r="G21" s="280"/>
      <c r="H21" s="280"/>
      <c r="I21" s="276" t="s">
        <v>854</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870</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DF98"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89">
      <selection activeCell="AD96" sqref="AD96:AG96"/>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7</v>
      </c>
      <c r="AC6" s="38" t="str">
        <f>Насловна!N5</f>
        <v>8</v>
      </c>
      <c r="AD6" s="38" t="str">
        <f>Насловна!O5</f>
        <v>5</v>
      </c>
      <c r="AE6" s="38" t="str">
        <f>Насловна!P5</f>
        <v>1</v>
      </c>
      <c r="AF6" s="38" t="str">
        <f>Насловна!Q5</f>
        <v>0</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Основно училиште "Карпош"</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с.Умин Дол</v>
      </c>
      <c r="P13" s="302"/>
      <c r="Q13" s="302"/>
      <c r="R13" s="302"/>
      <c r="S13" s="302"/>
      <c r="T13" s="302"/>
      <c r="U13" s="302"/>
      <c r="V13" s="302"/>
      <c r="W13" s="302"/>
      <c r="X13" s="302"/>
      <c r="Y13" s="303" t="str">
        <f>Насловна!C10</f>
        <v>с.Умин Дол, Куманово</v>
      </c>
      <c r="Z13" s="303"/>
      <c r="AA13" s="303"/>
      <c r="AB13" s="303" t="str">
        <f>Насловна!C11</f>
        <v>078 221 660</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1</v>
      </c>
      <c r="R15" s="81" t="str">
        <f>Насловна!F13</f>
        <v>7</v>
      </c>
      <c r="S15" s="81" t="str">
        <f>Насловна!G13</f>
        <v>9</v>
      </c>
      <c r="T15" s="81" t="str">
        <f>Насловна!H13</f>
        <v>7</v>
      </c>
      <c r="U15" s="81" t="str">
        <f>Насловна!I13</f>
        <v>4</v>
      </c>
      <c r="V15" s="81" t="str">
        <f>Насловна!J13</f>
        <v>1</v>
      </c>
      <c r="W15" s="81" t="str">
        <f>Насловна!K13</f>
        <v>1</v>
      </c>
      <c r="X15" s="81" t="str">
        <f>Насловна!L13</f>
        <v>1</v>
      </c>
      <c r="Y15" s="81" t="str">
        <f>Насловна!M13</f>
        <v>4</v>
      </c>
      <c r="Z15" s="81" t="str">
        <f>Насловна!N13</f>
        <v>1</v>
      </c>
      <c r="AA15" s="81" t="str">
        <f>Насловна!O13</f>
        <v>6</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t="str">
        <f>Насловна!C12</f>
        <v>karpos_umindol@yahoo.com</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2023</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2023</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1602920</v>
      </c>
      <c r="AA28" s="331"/>
      <c r="AB28" s="331"/>
      <c r="AC28" s="331"/>
      <c r="AD28" s="331">
        <f>AD29+AD34+AD39+AD51+AD55+AD60+AD64+AD70</f>
        <v>285872</v>
      </c>
      <c r="AE28" s="331"/>
      <c r="AF28" s="331"/>
      <c r="AG28" s="331"/>
      <c r="AH28" s="19"/>
      <c r="AI28" s="2"/>
      <c r="AJ28" s="2"/>
      <c r="AK28" s="25"/>
      <c r="AL28" s="5"/>
      <c r="AM28" s="194"/>
      <c r="AN28" s="95"/>
      <c r="AO28" s="42"/>
      <c r="AP28" s="42">
        <f>Z28</f>
        <v>1602920</v>
      </c>
      <c r="AQ28" s="42">
        <f>AD28</f>
        <v>285872</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0</v>
      </c>
      <c r="AA29" s="338"/>
      <c r="AB29" s="338"/>
      <c r="AC29" s="338"/>
      <c r="AD29" s="338">
        <f>SUM(AD30:AD33)</f>
        <v>0</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c r="AA30" s="339"/>
      <c r="AB30" s="339"/>
      <c r="AC30" s="339"/>
      <c r="AD30" s="339"/>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c r="AA31" s="339"/>
      <c r="AB31" s="339"/>
      <c r="AC31" s="339"/>
      <c r="AD31" s="339"/>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1602920</v>
      </c>
      <c r="AA39" s="338"/>
      <c r="AB39" s="338"/>
      <c r="AC39" s="338"/>
      <c r="AD39" s="338">
        <f>AD40+AD41+AD46+AD47+AD48+AD49+AD50</f>
        <v>285872</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v>1550000</v>
      </c>
      <c r="AA40" s="339"/>
      <c r="AB40" s="339"/>
      <c r="AC40" s="339"/>
      <c r="AD40" s="339"/>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c r="AA41" s="339"/>
      <c r="AB41" s="339"/>
      <c r="AC41" s="339"/>
      <c r="AD41" s="339"/>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c r="AA46" s="343"/>
      <c r="AB46" s="343"/>
      <c r="AC46" s="343"/>
      <c r="AD46" s="343"/>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c r="AA47" s="339"/>
      <c r="AB47" s="339"/>
      <c r="AC47" s="339"/>
      <c r="AD47" s="339"/>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v>52920</v>
      </c>
      <c r="AA48" s="339"/>
      <c r="AB48" s="339"/>
      <c r="AC48" s="339"/>
      <c r="AD48" s="339">
        <v>285872</v>
      </c>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c r="AA49" s="339"/>
      <c r="AB49" s="339"/>
      <c r="AC49" s="339"/>
      <c r="AD49" s="339"/>
      <c r="AE49" s="339"/>
      <c r="AF49" s="339"/>
      <c r="AG49" s="339"/>
      <c r="AH49" s="19"/>
      <c r="AK49" s="25"/>
      <c r="AM49" s="194"/>
      <c r="AN49" s="95"/>
      <c r="AO49" s="42"/>
      <c r="AP49" s="42">
        <f>Z49</f>
        <v>0</v>
      </c>
      <c r="AQ49" s="42">
        <f>AD49</f>
        <v>0</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0</v>
      </c>
      <c r="AA64" s="338"/>
      <c r="AB64" s="338"/>
      <c r="AC64" s="338"/>
      <c r="AD64" s="338">
        <f>SUM(AD65:AD69)</f>
        <v>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c r="AA68" s="339"/>
      <c r="AB68" s="339"/>
      <c r="AC68" s="339"/>
      <c r="AD68" s="339"/>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0</v>
      </c>
      <c r="AA79" s="348"/>
      <c r="AB79" s="348"/>
      <c r="AC79" s="348"/>
      <c r="AD79" s="348">
        <f>SUM(AD80:AD89)</f>
        <v>0</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c r="AA82" s="339"/>
      <c r="AB82" s="339"/>
      <c r="AC82" s="339"/>
      <c r="AD82" s="339"/>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285872</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-285872</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1602920</v>
      </c>
      <c r="AA94" s="331"/>
      <c r="AB94" s="331"/>
      <c r="AC94" s="331"/>
      <c r="AD94" s="331">
        <f>AD28+AD79+AD90</f>
        <v>285872</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7300</v>
      </c>
      <c r="AA95" s="348"/>
      <c r="AB95" s="348"/>
      <c r="AC95" s="348"/>
      <c r="AD95" s="348">
        <f>AD146-AD94</f>
        <v>4000</v>
      </c>
      <c r="AE95" s="348"/>
      <c r="AF95" s="348"/>
      <c r="AG95" s="348"/>
      <c r="AH95" s="19"/>
      <c r="AI95" s="2"/>
      <c r="AJ95" s="2"/>
      <c r="AK95" s="25"/>
      <c r="AL95" s="5"/>
      <c r="AM95" s="194"/>
      <c r="AN95" s="95"/>
      <c r="AO95" s="42">
        <f>AD95</f>
        <v>4000</v>
      </c>
      <c r="AP95" s="42">
        <f>Z95</f>
        <v>7300</v>
      </c>
      <c r="AQ95" s="42">
        <f>AD95</f>
        <v>4000</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v>0</v>
      </c>
      <c r="AA96" s="356"/>
      <c r="AB96" s="356"/>
      <c r="AC96" s="356"/>
      <c r="AD96" s="356">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7300</v>
      </c>
      <c r="AA97" s="331"/>
      <c r="AB97" s="331"/>
      <c r="AC97" s="331"/>
      <c r="AD97" s="331">
        <f>AD95-AD96</f>
        <v>4000</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7300</v>
      </c>
      <c r="AA98" s="348"/>
      <c r="AB98" s="348"/>
      <c r="AC98" s="348"/>
      <c r="AD98" s="348">
        <f>AD99+AD100+AD101</f>
        <v>4000</v>
      </c>
      <c r="AE98" s="348"/>
      <c r="AF98" s="348"/>
      <c r="AG98" s="348"/>
      <c r="AH98" s="19"/>
      <c r="AK98" s="25"/>
      <c r="AM98" s="194"/>
      <c r="AN98" s="95"/>
      <c r="AO98" s="42">
        <f>AD94</f>
        <v>285872</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v>7300</v>
      </c>
      <c r="AA101" s="350"/>
      <c r="AB101" s="350"/>
      <c r="AC101" s="351"/>
      <c r="AD101" s="339">
        <v>4000</v>
      </c>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1610220</v>
      </c>
      <c r="AA106" s="357"/>
      <c r="AB106" s="357"/>
      <c r="AC106" s="358"/>
      <c r="AD106" s="368">
        <f>IF(AD96&gt;AD95,AL107,AL106)</f>
        <v>289872</v>
      </c>
      <c r="AE106" s="357"/>
      <c r="AF106" s="357"/>
      <c r="AG106" s="358"/>
      <c r="AH106" s="19"/>
      <c r="AK106" s="181">
        <f>Z94+Z95</f>
        <v>1610220</v>
      </c>
      <c r="AL106" s="181">
        <f>AD94+AD95</f>
        <v>289872</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1602920</v>
      </c>
      <c r="AL107" s="181">
        <f>AD94+AD96</f>
        <v>285872</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0</v>
      </c>
      <c r="AA116" s="357"/>
      <c r="AB116" s="357"/>
      <c r="AC116" s="358"/>
      <c r="AD116" s="368">
        <f>SUM(AD117:AD121)</f>
        <v>0</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c r="AA119" s="350"/>
      <c r="AB119" s="350"/>
      <c r="AC119" s="351"/>
      <c r="AD119" s="349"/>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c r="AA121" s="350"/>
      <c r="AB121" s="350"/>
      <c r="AC121" s="351"/>
      <c r="AD121" s="349"/>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1610220</v>
      </c>
      <c r="AA127" s="357"/>
      <c r="AB127" s="357"/>
      <c r="AC127" s="358"/>
      <c r="AD127" s="368">
        <f>SUM(AD132:AD135)</f>
        <v>289872</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c r="AA132" s="350"/>
      <c r="AB132" s="350"/>
      <c r="AC132" s="351"/>
      <c r="AD132" s="349">
        <v>7300</v>
      </c>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v>1610220</v>
      </c>
      <c r="AA133" s="350"/>
      <c r="AB133" s="350"/>
      <c r="AC133" s="351"/>
      <c r="AD133" s="349">
        <v>282572</v>
      </c>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1610220</v>
      </c>
      <c r="AA146" s="331"/>
      <c r="AB146" s="331"/>
      <c r="AC146" s="331"/>
      <c r="AD146" s="331">
        <f>AD107+AD116+AD122+AD127+AD136+AD140+AD144+AD145</f>
        <v>289872</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1610220</v>
      </c>
      <c r="AA148" s="348"/>
      <c r="AB148" s="348"/>
      <c r="AC148" s="348"/>
      <c r="AD148" s="348">
        <f>AD146+AD147</f>
        <v>289872</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c r="AA149" s="347"/>
      <c r="AB149" s="347"/>
      <c r="AC149" s="347"/>
      <c r="AD149" s="347"/>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t="str">
        <f>Насловна!C20</f>
        <v>Куманово</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29.02.</v>
      </c>
      <c r="G153" s="387"/>
      <c r="H153" s="387"/>
      <c r="I153" s="388" t="str">
        <f>Насловна!I21</f>
        <v>2024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Тања Тодоровска</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Елена Димиќ</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7">
      <selection activeCell="AB144" sqref="AB144:AG144"/>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80" t="str">
        <f>Насловна!C5</f>
        <v>7</v>
      </c>
      <c r="S6" s="80" t="str">
        <f>Насловна!D5</f>
        <v>4</v>
      </c>
      <c r="T6" s="80" t="str">
        <f>Насловна!E5</f>
        <v>1</v>
      </c>
      <c r="U6" s="80" t="str">
        <f>Насловна!F5</f>
        <v>0</v>
      </c>
      <c r="V6" s="80" t="str">
        <f>Насловна!G5</f>
        <v>1</v>
      </c>
      <c r="W6" s="80" t="str">
        <f>Насловна!H5</f>
        <v>0</v>
      </c>
      <c r="X6" s="80" t="str">
        <f>Насловна!I5</f>
        <v>5</v>
      </c>
      <c r="Y6" s="80" t="str">
        <f>Насловна!J5</f>
        <v>6</v>
      </c>
      <c r="Z6" s="80" t="str">
        <f>Насловна!K5</f>
        <v>4</v>
      </c>
      <c r="AA6" s="80" t="str">
        <f>Насловна!L5</f>
        <v>9</v>
      </c>
      <c r="AB6" s="80" t="str">
        <f>Насловна!M5</f>
        <v>7</v>
      </c>
      <c r="AC6" s="80" t="str">
        <f>Насловна!N5</f>
        <v>8</v>
      </c>
      <c r="AD6" s="80" t="str">
        <f>Насловна!O5</f>
        <v>5</v>
      </c>
      <c r="AE6" s="80" t="str">
        <f>Насловна!P5</f>
        <v>1</v>
      </c>
      <c r="AF6" s="80" t="str">
        <f>Насловна!Q5</f>
        <v>0</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Основно училиште "Карпош"</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с.Умин Дол</v>
      </c>
      <c r="L13" s="444"/>
      <c r="M13" s="444"/>
      <c r="N13" s="444"/>
      <c r="O13" s="444"/>
      <c r="P13" s="444"/>
      <c r="Q13" s="444"/>
      <c r="R13" s="444"/>
      <c r="S13" s="445" t="str">
        <f>Насловна!C10</f>
        <v>с.Умин Дол, Куманово</v>
      </c>
      <c r="T13" s="444"/>
      <c r="U13" s="446" t="str">
        <f>Насловна!C11</f>
        <v>078 221 660</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1</v>
      </c>
      <c r="N14" s="81" t="str">
        <f>Насловна!F13</f>
        <v>7</v>
      </c>
      <c r="O14" s="81" t="str">
        <f>Насловна!G13</f>
        <v>9</v>
      </c>
      <c r="P14" s="81" t="str">
        <f>Насловна!H13</f>
        <v>7</v>
      </c>
      <c r="Q14" s="81" t="str">
        <f>Насловна!I13</f>
        <v>4</v>
      </c>
      <c r="R14" s="81" t="str">
        <f>Насловна!J13</f>
        <v>1</v>
      </c>
      <c r="S14" s="81" t="str">
        <f>Насловна!K13</f>
        <v>1</v>
      </c>
      <c r="T14" s="81" t="str">
        <f>Насловна!L13</f>
        <v>1</v>
      </c>
      <c r="U14" s="81" t="str">
        <f>Насловна!M13</f>
        <v>4</v>
      </c>
      <c r="V14" s="81" t="str">
        <f>Насловна!N13</f>
        <v>1</v>
      </c>
      <c r="W14" s="81" t="str">
        <f>Насловна!O13</f>
        <v>6</v>
      </c>
      <c r="X14" s="99"/>
      <c r="Y14" s="99"/>
      <c r="Z14" s="393" t="s">
        <v>64</v>
      </c>
      <c r="AA14" s="393"/>
      <c r="AB14" s="452" t="str">
        <f>Насловна!U19</f>
        <v>31.12.</v>
      </c>
      <c r="AC14" s="452"/>
      <c r="AD14" s="140">
        <f>Насловна!V19</f>
        <v>2023</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2023</v>
      </c>
      <c r="AA17" s="465"/>
      <c r="AB17" s="465"/>
      <c r="AC17" s="465"/>
      <c r="AD17" s="465"/>
      <c r="AE17" s="465"/>
      <c r="AF17" s="466"/>
      <c r="AG17" s="99"/>
      <c r="AH17" s="37"/>
    </row>
    <row r="18" spans="3:33" ht="18.75" customHeight="1">
      <c r="C18" s="450" t="s">
        <v>275</v>
      </c>
      <c r="D18" s="450"/>
      <c r="E18" s="450"/>
      <c r="F18" s="450"/>
      <c r="G18" s="450"/>
      <c r="H18" s="450"/>
      <c r="I18" s="450"/>
      <c r="J18" s="450"/>
      <c r="K18" s="448" t="str">
        <f>Насловна!C12</f>
        <v>karpos_umindol@yahoo.com</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0</v>
      </c>
      <c r="W26" s="346"/>
      <c r="X26" s="346"/>
      <c r="Y26" s="346">
        <f>Y27+Y28+Y29+Y42+Y43</f>
        <v>0</v>
      </c>
      <c r="Z26" s="346"/>
      <c r="AA26" s="346"/>
      <c r="AB26" s="346">
        <f>AB27+AB28+AB29+AB42+AB43</f>
        <v>0</v>
      </c>
      <c r="AC26" s="346"/>
      <c r="AD26" s="346"/>
      <c r="AE26" s="346">
        <f>AE27+AE28+AE29+AE42+AE43</f>
        <v>0</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0</v>
      </c>
      <c r="W29" s="346"/>
      <c r="X29" s="346"/>
      <c r="Y29" s="346">
        <f>Y30+Y31+Y37+Y38+Y39+Y40+Y41</f>
        <v>0</v>
      </c>
      <c r="Z29" s="346"/>
      <c r="AA29" s="346"/>
      <c r="AB29" s="346">
        <f>AB30+AB31+AB37+AB38+AB39+AB40+AB41</f>
        <v>0</v>
      </c>
      <c r="AC29" s="346"/>
      <c r="AD29" s="346"/>
      <c r="AE29" s="346">
        <f>AE30+AE31+AE37+AE38+AE39+AE40+AE41</f>
        <v>0</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c r="W30" s="339"/>
      <c r="X30" s="339"/>
      <c r="Y30" s="339"/>
      <c r="Z30" s="339"/>
      <c r="AA30" s="339"/>
      <c r="AB30" s="339"/>
      <c r="AC30" s="339"/>
      <c r="AD30" s="339"/>
      <c r="AE30" s="426">
        <f>Y30-AB30</f>
        <v>0</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c r="W37" s="339"/>
      <c r="X37" s="339"/>
      <c r="Y37" s="339"/>
      <c r="Z37" s="339"/>
      <c r="AA37" s="339"/>
      <c r="AB37" s="339"/>
      <c r="AC37" s="339"/>
      <c r="AD37" s="339"/>
      <c r="AE37" s="426">
        <f aca="true" t="shared" si="0" ref="AE37:AE43">Y37-AB37</f>
        <v>0</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c r="W40" s="339"/>
      <c r="X40" s="339"/>
      <c r="Y40" s="339"/>
      <c r="Z40" s="339"/>
      <c r="AA40" s="339"/>
      <c r="AB40" s="339"/>
      <c r="AC40" s="339"/>
      <c r="AD40" s="339"/>
      <c r="AE40" s="426">
        <f t="shared" si="0"/>
        <v>0</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393340</v>
      </c>
      <c r="W44" s="346"/>
      <c r="X44" s="346"/>
      <c r="Y44" s="346">
        <f>Y45+Y59+Y60+Y65+Y66+Y67+Y68+Y69+Y70+Y71</f>
        <v>4000</v>
      </c>
      <c r="Z44" s="346"/>
      <c r="AA44" s="346"/>
      <c r="AB44" s="346">
        <f>AB45+AB59+AB60+AB65+AB66+AB67+AB68+AB69+AB70+AB71</f>
        <v>0</v>
      </c>
      <c r="AC44" s="346"/>
      <c r="AD44" s="346"/>
      <c r="AE44" s="346">
        <f>AE45+AE59+AE60+AE65+AE66+AE67+AE68+AE69+AE70+AE71</f>
        <v>4000</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7300</v>
      </c>
      <c r="W45" s="346"/>
      <c r="X45" s="346"/>
      <c r="Y45" s="346">
        <f>Y46+Y47+Y48+Y49+Y50+Y51+Y52+Y58</f>
        <v>4000</v>
      </c>
      <c r="Z45" s="346"/>
      <c r="AA45" s="346"/>
      <c r="AB45" s="346">
        <f>AB46+AB47+AB48+AB49+AB50+AB51+AB52+AB58</f>
        <v>0</v>
      </c>
      <c r="AC45" s="346"/>
      <c r="AD45" s="346"/>
      <c r="AE45" s="346">
        <f>AE46+AE47+AE48+AE49+AE50+AE51+AE52+AE58</f>
        <v>4000</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v>7300</v>
      </c>
      <c r="W46" s="339"/>
      <c r="X46" s="339"/>
      <c r="Y46" s="339">
        <v>4000</v>
      </c>
      <c r="Z46" s="339"/>
      <c r="AA46" s="339"/>
      <c r="AB46" s="339"/>
      <c r="AC46" s="339"/>
      <c r="AD46" s="339"/>
      <c r="AE46" s="426">
        <f>Y46-AB46</f>
        <v>4000</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c r="W47" s="339"/>
      <c r="X47" s="339"/>
      <c r="Y47" s="339"/>
      <c r="Z47" s="339"/>
      <c r="AA47" s="339"/>
      <c r="AB47" s="339"/>
      <c r="AC47" s="339"/>
      <c r="AD47" s="339"/>
      <c r="AE47" s="426">
        <f aca="true" t="shared" si="1" ref="AE47:AE52">Y47-AB47</f>
        <v>0</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c r="W63" s="339"/>
      <c r="X63" s="339"/>
      <c r="Y63" s="339"/>
      <c r="Z63" s="339"/>
      <c r="AA63" s="339"/>
      <c r="AB63" s="339"/>
      <c r="AC63" s="339"/>
      <c r="AD63" s="339"/>
      <c r="AE63" s="426">
        <f t="shared" si="2"/>
        <v>0</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v>386040</v>
      </c>
      <c r="W71" s="339"/>
      <c r="X71" s="339"/>
      <c r="Y71" s="339"/>
      <c r="Z71" s="339"/>
      <c r="AA71" s="339"/>
      <c r="AB71" s="339"/>
      <c r="AC71" s="339"/>
      <c r="AD71" s="339"/>
      <c r="AE71" s="426">
        <f>Y71-AB71</f>
        <v>0</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c r="Z80" s="339"/>
      <c r="AA80" s="339"/>
      <c r="AB80" s="339"/>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393340</v>
      </c>
      <c r="W89" s="346"/>
      <c r="X89" s="346"/>
      <c r="Y89" s="346">
        <f>Y26+Y44+Y72+Y84+Y88</f>
        <v>4000</v>
      </c>
      <c r="Z89" s="346"/>
      <c r="AA89" s="346"/>
      <c r="AB89" s="346">
        <f>AB26+AB44+AB72+AB84+AB88</f>
        <v>0</v>
      </c>
      <c r="AC89" s="346"/>
      <c r="AD89" s="346"/>
      <c r="AE89" s="346">
        <f>AE26+AE44+AE72+AE84+AE88</f>
        <v>4000</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0</v>
      </c>
      <c r="W96" s="462"/>
      <c r="X96" s="462"/>
      <c r="Y96" s="462"/>
      <c r="Z96" s="462"/>
      <c r="AA96" s="463"/>
      <c r="AB96" s="461">
        <f>AB97+AB98</f>
        <v>0</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c r="W97" s="350"/>
      <c r="X97" s="350"/>
      <c r="Y97" s="350"/>
      <c r="Z97" s="350"/>
      <c r="AA97" s="351"/>
      <c r="AB97" s="349"/>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393340</v>
      </c>
      <c r="W108" s="462"/>
      <c r="X108" s="462"/>
      <c r="Y108" s="462"/>
      <c r="Z108" s="462"/>
      <c r="AA108" s="463"/>
      <c r="AB108" s="461">
        <f>AB109+AB115+AB120+AB121+AB134+AB140+AB141+AB142+AB143</f>
        <v>4000</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386040</v>
      </c>
      <c r="W115" s="462"/>
      <c r="X115" s="462"/>
      <c r="Y115" s="462"/>
      <c r="Z115" s="462"/>
      <c r="AA115" s="463"/>
      <c r="AB115" s="461">
        <f>AB116+AB117+AB118+AB119</f>
        <v>0</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v>386040</v>
      </c>
      <c r="W116" s="350"/>
      <c r="X116" s="350"/>
      <c r="Y116" s="350"/>
      <c r="Z116" s="350"/>
      <c r="AA116" s="351"/>
      <c r="AB116" s="349"/>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c r="W120" s="350"/>
      <c r="X120" s="350"/>
      <c r="Y120" s="350"/>
      <c r="Z120" s="350"/>
      <c r="AA120" s="351"/>
      <c r="AB120" s="349"/>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c r="W141" s="350"/>
      <c r="X141" s="350"/>
      <c r="Y141" s="350"/>
      <c r="Z141" s="350"/>
      <c r="AA141" s="351"/>
      <c r="AB141" s="349"/>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c r="W142" s="350"/>
      <c r="X142" s="350"/>
      <c r="Y142" s="350"/>
      <c r="Z142" s="350"/>
      <c r="AA142" s="351"/>
      <c r="AB142" s="349"/>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v>7300</v>
      </c>
      <c r="W143" s="350"/>
      <c r="X143" s="350"/>
      <c r="Y143" s="350"/>
      <c r="Z143" s="350"/>
      <c r="AA143" s="351"/>
      <c r="AB143" s="349">
        <v>4000</v>
      </c>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393340</v>
      </c>
      <c r="W145" s="462"/>
      <c r="X145" s="462"/>
      <c r="Y145" s="462"/>
      <c r="Z145" s="462"/>
      <c r="AA145" s="463"/>
      <c r="AB145" s="461">
        <f>AB96+AB99+AB100+AB108+AB144</f>
        <v>4000</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t="str">
        <f>Насловна!C20</f>
        <v>Куманово</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29.02.</v>
      </c>
      <c r="G150" s="438"/>
      <c r="H150" s="438"/>
      <c r="I150" s="439" t="str">
        <f>Насловна!I21</f>
        <v>2024 година</v>
      </c>
      <c r="J150" s="439"/>
      <c r="K150" s="439"/>
      <c r="L150" s="439"/>
      <c r="M150" s="90"/>
      <c r="N150" s="90"/>
      <c r="O150" s="381" t="str">
        <f>Насловна!C18</f>
        <v>Елена Димиќ</v>
      </c>
      <c r="P150" s="395"/>
      <c r="Q150" s="395"/>
      <c r="R150" s="395"/>
      <c r="S150" s="395"/>
      <c r="T150" s="395"/>
      <c r="U150" s="395"/>
      <c r="V150" s="395"/>
      <c r="W150" s="395"/>
      <c r="X150" s="395"/>
      <c r="Y150" s="395"/>
      <c r="Z150" s="37"/>
      <c r="AA150" s="287"/>
      <c r="AB150" s="287"/>
      <c r="AC150" s="37"/>
      <c r="AD150" s="381" t="str">
        <f>Насловна!C19</f>
        <v>Тања Тодоровска</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48">
      <selection activeCell="AC151" sqref="AC151:AF151"/>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11"/>
      <c r="Q6" s="11"/>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69" t="str">
        <f>Насловна!J5</f>
        <v>6</v>
      </c>
      <c r="Z6" s="69" t="str">
        <f>Насловна!K5</f>
        <v>4</v>
      </c>
      <c r="AA6" s="69" t="str">
        <f>Насловна!L5</f>
        <v>9</v>
      </c>
      <c r="AB6" s="69" t="str">
        <f>Насловна!M5</f>
        <v>7</v>
      </c>
      <c r="AC6" s="69" t="str">
        <f>Насловна!N5</f>
        <v>8</v>
      </c>
      <c r="AD6" s="69" t="str">
        <f>Насловна!O5</f>
        <v>5</v>
      </c>
      <c r="AE6" s="69" t="str">
        <f>Насловна!P5</f>
        <v>1</v>
      </c>
      <c r="AF6" s="69" t="str">
        <f>Насловна!Q5</f>
        <v>0</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Основно училиште "Карпош"</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с.Умин Дол</v>
      </c>
      <c r="M13" s="302"/>
      <c r="N13" s="302"/>
      <c r="O13" s="302"/>
      <c r="P13" s="302"/>
      <c r="Q13" s="302"/>
      <c r="R13" s="302"/>
      <c r="S13" s="302"/>
      <c r="T13" s="302"/>
      <c r="U13" s="302"/>
      <c r="V13" s="302"/>
      <c r="W13" s="303" t="str">
        <f>Насловна!C10</f>
        <v>с.Умин Дол, Куманово</v>
      </c>
      <c r="X13" s="555"/>
      <c r="Y13" s="555"/>
      <c r="Z13" s="555"/>
      <c r="AA13" s="555"/>
      <c r="AB13" s="553" t="str">
        <f>Насловна!C11</f>
        <v>078 221 660</v>
      </c>
      <c r="AC13" s="553"/>
      <c r="AD13" s="553"/>
      <c r="AE13" s="553"/>
      <c r="AF13" s="553"/>
    </row>
    <row r="14" spans="3:32" ht="22.5" customHeight="1">
      <c r="C14" s="162" t="s">
        <v>275</v>
      </c>
      <c r="D14" s="162"/>
      <c r="E14" s="33"/>
      <c r="F14" s="33"/>
      <c r="G14" s="33"/>
      <c r="H14" s="33"/>
      <c r="I14" s="33"/>
      <c r="J14" s="33"/>
      <c r="K14" s="33"/>
      <c r="L14" s="554" t="str">
        <f>Насловна!C12</f>
        <v>karpos_umindol@yahoo.com</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1</v>
      </c>
      <c r="O16" s="39" t="str">
        <f>Насловна!F13</f>
        <v>7</v>
      </c>
      <c r="P16" s="39" t="str">
        <f>Насловна!G13</f>
        <v>9</v>
      </c>
      <c r="Q16" s="39" t="str">
        <f>Насловна!H13</f>
        <v>7</v>
      </c>
      <c r="R16" s="39" t="str">
        <f>Насловна!I13</f>
        <v>4</v>
      </c>
      <c r="S16" s="39" t="str">
        <f>Насловна!J13</f>
        <v>1</v>
      </c>
      <c r="T16" s="39" t="str">
        <f>Насловна!K13</f>
        <v>1</v>
      </c>
      <c r="U16" s="39" t="str">
        <f>Насловна!L13</f>
        <v>1</v>
      </c>
      <c r="V16" s="39" t="str">
        <f>Насловна!M13</f>
        <v>4</v>
      </c>
      <c r="W16" s="39" t="str">
        <f>Насловна!N13</f>
        <v>1</v>
      </c>
      <c r="X16" s="39" t="str">
        <f>Насловна!O13</f>
        <v>6</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2023</v>
      </c>
      <c r="AA21" s="560"/>
      <c r="AB21" s="560"/>
      <c r="AC21" s="560"/>
      <c r="AD21" s="560"/>
      <c r="AE21" s="560"/>
      <c r="AF21" s="561"/>
    </row>
    <row r="22" spans="3:37" ht="13.5" customHeight="1">
      <c r="C22" s="158" t="s">
        <v>318</v>
      </c>
      <c r="D22" s="557" t="str">
        <f>Насловна!U19</f>
        <v>31.12.</v>
      </c>
      <c r="E22" s="558"/>
      <c r="F22" s="443">
        <f>Насловна!V19</f>
        <v>2023</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1"/>
      <c r="AK24" s="581"/>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5"/>
      <c r="L77" s="575"/>
      <c r="M77" s="575"/>
      <c r="N77" s="575"/>
      <c r="O77" s="575"/>
      <c r="P77" s="575"/>
      <c r="Q77" s="575"/>
      <c r="R77" s="575"/>
      <c r="S77" s="575"/>
      <c r="T77" s="575"/>
      <c r="U77" s="575"/>
      <c r="V77" s="576"/>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7">
        <f>IF(Y78+Y79&gt;AJ80,AJ80,Y78+Y79)</f>
        <v>0</v>
      </c>
      <c r="Z80" s="578"/>
      <c r="AA80" s="578"/>
      <c r="AB80" s="579"/>
      <c r="AC80" s="577">
        <f>IF(AC78+AC79&gt;AK80,AK80,AC78+AC79)</f>
        <v>0</v>
      </c>
      <c r="AD80" s="578"/>
      <c r="AE80" s="578"/>
      <c r="AF80" s="579"/>
      <c r="AG80" s="19"/>
      <c r="AJ80" s="175">
        <f>'Биланс на состојба'!V29</f>
        <v>0</v>
      </c>
      <c r="AK80" s="175">
        <f>'Биланс на состојба'!AE29</f>
        <v>0</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0</v>
      </c>
      <c r="AK83" s="175">
        <f>'Биланс на состојба'!AE29</f>
        <v>0</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0</v>
      </c>
      <c r="AK89" s="175">
        <f>'Биланс на состојба'!AE37</f>
        <v>0</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0</v>
      </c>
      <c r="AK100" s="175">
        <f>'Биланс на состојба'!AE37</f>
        <v>0</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0</v>
      </c>
      <c r="AK104" s="175">
        <f>'Биланс на состојба'!AE40</f>
        <v>0</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0</v>
      </c>
      <c r="Z109" s="462"/>
      <c r="AA109" s="462"/>
      <c r="AB109" s="463"/>
      <c r="AC109" s="461">
        <f>AC110+AC111+AC112+AC113</f>
        <v>0</v>
      </c>
      <c r="AD109" s="462"/>
      <c r="AE109" s="462"/>
      <c r="AF109" s="463"/>
      <c r="AG109" s="20"/>
      <c r="AJ109" s="175">
        <f>'Биланс на состојба'!V142</f>
        <v>0</v>
      </c>
      <c r="AK109" s="175">
        <f>'Биланс на состојба'!AB142</f>
        <v>0</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c r="Z110" s="350"/>
      <c r="AA110" s="350"/>
      <c r="AB110" s="351"/>
      <c r="AC110" s="349"/>
      <c r="AD110" s="350"/>
      <c r="AE110" s="350"/>
      <c r="AF110" s="351"/>
      <c r="AG110" s="20"/>
      <c r="AJ110" s="175">
        <f>'Биланс на состојба'!V142</f>
        <v>0</v>
      </c>
      <c r="AK110" s="175">
        <f>'Биланс на состојба'!AB142</f>
        <v>0</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0</v>
      </c>
      <c r="AK111" s="175">
        <f>'Биланс на состојба'!AB142</f>
        <v>0</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c r="Z112" s="350"/>
      <c r="AA112" s="350"/>
      <c r="AB112" s="351"/>
      <c r="AC112" s="349"/>
      <c r="AD112" s="350"/>
      <c r="AE112" s="350"/>
      <c r="AF112" s="351"/>
      <c r="AG112" s="20"/>
      <c r="AJ112" s="175">
        <f>'Биланс на состојба'!V142</f>
        <v>0</v>
      </c>
      <c r="AK112" s="175">
        <f>'Биланс на состојба'!AB142</f>
        <v>0</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c r="Z113" s="350"/>
      <c r="AA113" s="350"/>
      <c r="AB113" s="351"/>
      <c r="AC113" s="349"/>
      <c r="AD113" s="350"/>
      <c r="AE113" s="350"/>
      <c r="AF113" s="351"/>
      <c r="AG113" s="20"/>
      <c r="AJ113" s="175">
        <f>'Биланс на состојба'!V142</f>
        <v>0</v>
      </c>
      <c r="AK113" s="175">
        <f>'Биланс на состојба'!AB142</f>
        <v>0</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c r="Z116" s="350"/>
      <c r="AA116" s="350"/>
      <c r="AB116" s="351"/>
      <c r="AC116" s="349"/>
      <c r="AD116" s="350"/>
      <c r="AE116" s="350"/>
      <c r="AF116" s="351"/>
      <c r="AG116" s="20"/>
      <c r="AJ116" s="175">
        <f>'Биланс на ПР'!Z41</f>
        <v>0</v>
      </c>
      <c r="AK116" s="175">
        <f>'Биланс на ПР'!AD41</f>
        <v>0</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c r="AD117" s="350"/>
      <c r="AE117" s="350"/>
      <c r="AF117" s="351"/>
      <c r="AG117" s="20"/>
      <c r="AJ117" s="175">
        <f>'Биланс на ПР'!Z41</f>
        <v>0</v>
      </c>
      <c r="AK117" s="175">
        <f>'Биланс на ПР'!AD41</f>
        <v>0</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c r="Z118" s="350"/>
      <c r="AA118" s="350"/>
      <c r="AB118" s="351"/>
      <c r="AC118" s="349"/>
      <c r="AD118" s="350"/>
      <c r="AE118" s="350"/>
      <c r="AF118" s="351"/>
      <c r="AG118" s="20"/>
      <c r="AJ118" s="175">
        <f>'Биланс на ПР'!Z41</f>
        <v>0</v>
      </c>
      <c r="AK118" s="175">
        <f>'Биланс на ПР'!AD41</f>
        <v>0</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0</v>
      </c>
      <c r="AK123" s="175">
        <f>'Биланс на ПР'!AD41</f>
        <v>0</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c r="AD125" s="350"/>
      <c r="AE125" s="350"/>
      <c r="AF125" s="351"/>
      <c r="AG125" s="20"/>
      <c r="AJ125" s="175">
        <f>'Биланс на ПР'!Z46</f>
        <v>0</v>
      </c>
      <c r="AK125" s="175">
        <f>'Биланс на ПР'!AD46</f>
        <v>0</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0</v>
      </c>
      <c r="AK126" s="175">
        <f>'Биланс на ПР'!AD46</f>
        <v>0</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c r="Z127" s="350"/>
      <c r="AA127" s="350"/>
      <c r="AB127" s="351"/>
      <c r="AC127" s="349"/>
      <c r="AD127" s="350"/>
      <c r="AE127" s="350"/>
      <c r="AF127" s="351"/>
      <c r="AG127" s="20"/>
      <c r="AJ127" s="175">
        <f>'Биланс на ПР'!Z46</f>
        <v>0</v>
      </c>
      <c r="AK127" s="175">
        <f>'Биланс на ПР'!AD46</f>
        <v>0</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0</v>
      </c>
      <c r="AK128" s="175">
        <f>'Биланс на ПР'!AD46</f>
        <v>0</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c r="AD130" s="350"/>
      <c r="AE130" s="350"/>
      <c r="AF130" s="351"/>
      <c r="AG130" s="20"/>
      <c r="AJ130" s="175">
        <f>'Биланс на ПР'!Z48</f>
        <v>52920</v>
      </c>
      <c r="AK130" s="175">
        <f>'Биланс на ПР'!AD48</f>
        <v>285872</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c r="AD131" s="350"/>
      <c r="AE131" s="350"/>
      <c r="AF131" s="351"/>
      <c r="AG131" s="20"/>
      <c r="AJ131" s="175">
        <f>'Биланс на ПР'!Z48</f>
        <v>52920</v>
      </c>
      <c r="AK131" s="175">
        <f>'Биланс на ПР'!AD48</f>
        <v>285872</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c r="Z132" s="350"/>
      <c r="AA132" s="350"/>
      <c r="AB132" s="351"/>
      <c r="AC132" s="349"/>
      <c r="AD132" s="350"/>
      <c r="AE132" s="350"/>
      <c r="AF132" s="351"/>
      <c r="AG132" s="20"/>
      <c r="AJ132" s="175">
        <f>'Биланс на ПР'!Z48</f>
        <v>52920</v>
      </c>
      <c r="AK132" s="175">
        <f>'Биланс на ПР'!AD48</f>
        <v>285872</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c r="AD133" s="350"/>
      <c r="AE133" s="350"/>
      <c r="AF133" s="351"/>
      <c r="AG133" s="20"/>
      <c r="AJ133" s="175">
        <f>'Биланс на ПР'!Z48</f>
        <v>52920</v>
      </c>
      <c r="AK133" s="175">
        <f>'Биланс на ПР'!AD48</f>
        <v>285872</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52920</v>
      </c>
      <c r="AK134" s="175">
        <f>'Биланс на ПР'!AD48</f>
        <v>285872</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c r="Z136" s="350"/>
      <c r="AA136" s="350"/>
      <c r="AB136" s="351"/>
      <c r="AC136" s="349"/>
      <c r="AD136" s="350"/>
      <c r="AE136" s="350"/>
      <c r="AF136" s="351"/>
      <c r="AG136" s="20"/>
      <c r="AJ136" s="175">
        <f>'Биланс на ПР'!Z49</f>
        <v>0</v>
      </c>
      <c r="AK136" s="175">
        <f>'Биланс на ПР'!AD49</f>
        <v>0</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2"/>
      <c r="Z137" s="573"/>
      <c r="AA137" s="573"/>
      <c r="AB137" s="574"/>
      <c r="AC137" s="572"/>
      <c r="AD137" s="573"/>
      <c r="AE137" s="573"/>
      <c r="AF137" s="574"/>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0</v>
      </c>
      <c r="AK138" s="175">
        <f>'Биланс на ПР'!AD68</f>
        <v>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c r="Z139" s="350"/>
      <c r="AA139" s="350"/>
      <c r="AB139" s="351"/>
      <c r="AC139" s="349"/>
      <c r="AD139" s="350"/>
      <c r="AE139" s="350"/>
      <c r="AF139" s="351"/>
      <c r="AG139" s="20"/>
      <c r="AJ139" s="175">
        <f>'Биланс на ПР'!Z68</f>
        <v>0</v>
      </c>
      <c r="AK139" s="175">
        <f>'Биланс на ПР'!AD68</f>
        <v>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c r="Z151" s="504"/>
      <c r="AA151" s="504"/>
      <c r="AB151" s="505"/>
      <c r="AC151" s="504"/>
      <c r="AD151" s="504"/>
      <c r="AE151" s="504"/>
      <c r="AF151" s="505"/>
      <c r="AG151" s="20"/>
      <c r="AJ151" s="175">
        <f>'Биланс на ПР'!Z118</f>
        <v>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c r="Z153" s="350"/>
      <c r="AA153" s="350"/>
      <c r="AB153" s="351"/>
      <c r="AC153" s="350"/>
      <c r="AD153" s="350"/>
      <c r="AE153" s="350"/>
      <c r="AF153" s="351"/>
      <c r="AG153" s="20"/>
      <c r="AJ153" s="175">
        <f>'Биланс на ПР'!Z127</f>
        <v>1610220</v>
      </c>
      <c r="AK153" s="175">
        <f>'Биланс на ПР'!AD127</f>
        <v>289872</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1610220</v>
      </c>
      <c r="AK154" s="175">
        <f>'Биланс на ПР'!AD127</f>
        <v>289872</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c r="Z155" s="350"/>
      <c r="AA155" s="350"/>
      <c r="AB155" s="351"/>
      <c r="AC155" s="350"/>
      <c r="AD155" s="350"/>
      <c r="AE155" s="350"/>
      <c r="AF155" s="351"/>
      <c r="AG155" s="20"/>
      <c r="AJ155" s="175">
        <f>'Биланс на ПР'!Z127</f>
        <v>1610220</v>
      </c>
      <c r="AK155" s="175">
        <f>'Биланс на ПР'!AD127</f>
        <v>289872</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0</v>
      </c>
      <c r="Z157" s="504"/>
      <c r="AA157" s="504"/>
      <c r="AB157" s="505"/>
      <c r="AC157" s="504">
        <f>'Биланс на ПР'!AD149</f>
        <v>0</v>
      </c>
      <c r="AD157" s="504"/>
      <c r="AE157" s="504"/>
      <c r="AF157" s="505"/>
      <c r="AG157" s="20"/>
      <c r="AJ157" s="175">
        <f>'Биланс на ПР'!Z149</f>
        <v>0</v>
      </c>
      <c r="AK157" s="175">
        <f>'Биланс на ПР'!AD149</f>
        <v>0</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t="str">
        <f>Насловна!C20</f>
        <v>Куманово</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29.02.</v>
      </c>
      <c r="G161" s="526"/>
      <c r="H161" s="527" t="str">
        <f>Насловна!I21</f>
        <v>2024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Елена Димиќ</v>
      </c>
      <c r="R162" s="494"/>
      <c r="S162" s="494"/>
      <c r="T162" s="494"/>
      <c r="U162" s="494"/>
      <c r="V162" s="494"/>
      <c r="W162" s="494"/>
      <c r="X162" s="494"/>
      <c r="Y162" s="494"/>
      <c r="Z162" s="55"/>
      <c r="AA162" s="55"/>
      <c r="AB162" s="496" t="str">
        <f>Насловна!C19</f>
        <v>Тања Тодоровска</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DF98"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tabSelected="1" zoomScale="110" zoomScaleNormal="110" zoomScalePageLayoutView="140" workbookViewId="0" topLeftCell="A1">
      <selection activeCell="AB27" sqref="AB27:AF27"/>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5"/>
      <c r="Q6" s="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7</v>
      </c>
      <c r="AC6" s="38" t="str">
        <f>Насловна!N5</f>
        <v>8</v>
      </c>
      <c r="AD6" s="38" t="str">
        <f>Насловна!O5</f>
        <v>5</v>
      </c>
      <c r="AE6" s="38" t="str">
        <f>Насловна!P5</f>
        <v>1</v>
      </c>
      <c r="AF6" s="38" t="str">
        <f>Насловна!Q5</f>
        <v>0</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7" t="str">
        <f>Насловна!C8</f>
        <v>Основно училиште "Карпош"</v>
      </c>
      <c r="M12" s="598"/>
      <c r="N12" s="598"/>
      <c r="O12" s="598"/>
      <c r="P12" s="598"/>
      <c r="Q12" s="598"/>
      <c r="R12" s="598"/>
      <c r="S12" s="598"/>
      <c r="T12" s="598"/>
      <c r="U12" s="598"/>
      <c r="V12" s="598"/>
      <c r="W12" s="598"/>
      <c r="X12" s="598"/>
      <c r="Y12" s="598"/>
      <c r="Z12" s="598"/>
      <c r="AA12" s="598"/>
      <c r="AB12" s="598"/>
      <c r="AC12" s="598"/>
      <c r="AD12" s="598"/>
      <c r="AE12" s="598"/>
      <c r="AF12" s="598"/>
    </row>
    <row r="13" spans="3:32" ht="22.5" customHeight="1">
      <c r="C13" s="19" t="s">
        <v>5</v>
      </c>
      <c r="D13" s="19"/>
      <c r="L13" s="599" t="str">
        <f>Насловна!C9</f>
        <v>с.Умин Дол</v>
      </c>
      <c r="M13" s="599"/>
      <c r="N13" s="599"/>
      <c r="O13" s="599"/>
      <c r="P13" s="599"/>
      <c r="Q13" s="599"/>
      <c r="R13" s="599"/>
      <c r="S13" s="599"/>
      <c r="T13" s="599"/>
      <c r="U13" s="599"/>
      <c r="V13" s="599" t="str">
        <f>Насловна!C10</f>
        <v>с.Умин Дол, Куманово</v>
      </c>
      <c r="W13" s="599"/>
      <c r="X13" s="599"/>
      <c r="Y13" s="599"/>
      <c r="Z13" s="599"/>
      <c r="AA13" s="599" t="str">
        <f>Насловна!C11</f>
        <v>078 221 660</v>
      </c>
      <c r="AB13" s="599"/>
      <c r="AC13" s="599"/>
      <c r="AD13" s="599"/>
      <c r="AE13" s="599"/>
      <c r="AF13" s="599"/>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0" t="str">
        <f>Насловна!C12</f>
        <v>karpos_umindol@yahoo.com</v>
      </c>
      <c r="M15" s="600"/>
      <c r="N15" s="600"/>
      <c r="O15" s="600"/>
      <c r="P15" s="600"/>
      <c r="Q15" s="600"/>
      <c r="R15" s="600"/>
      <c r="S15" s="600"/>
      <c r="T15" s="600"/>
      <c r="U15" s="600"/>
      <c r="V15" s="600"/>
      <c r="W15" s="600"/>
      <c r="X15" s="600"/>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1</v>
      </c>
      <c r="O17" s="39" t="str">
        <f>Насловна!F13</f>
        <v>7</v>
      </c>
      <c r="P17" s="39" t="str">
        <f>Насловна!G13</f>
        <v>9</v>
      </c>
      <c r="Q17" s="39" t="str">
        <f>Насловна!H13</f>
        <v>7</v>
      </c>
      <c r="R17" s="39" t="str">
        <f>Насловна!I13</f>
        <v>4</v>
      </c>
      <c r="S17" s="39" t="str">
        <f>Насловна!J13</f>
        <v>1</v>
      </c>
      <c r="T17" s="39" t="str">
        <f>Насловна!K13</f>
        <v>1</v>
      </c>
      <c r="U17" s="39" t="str">
        <f>Насловна!L13</f>
        <v>1</v>
      </c>
      <c r="V17" s="39" t="str">
        <f>Насловна!M13</f>
        <v>4</v>
      </c>
      <c r="W17" s="39" t="str">
        <f>Насловна!N13</f>
        <v>1</v>
      </c>
      <c r="X17" s="39" t="str">
        <f>Насловна!O13</f>
        <v>6</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3" t="s">
        <v>225</v>
      </c>
      <c r="K20" s="633"/>
      <c r="L20" s="633"/>
      <c r="M20" s="633"/>
      <c r="N20" s="633"/>
      <c r="O20" s="634" t="str">
        <f>Насловна!S19</f>
        <v>од 1 јануари до</v>
      </c>
      <c r="P20" s="634"/>
      <c r="Q20" s="634"/>
      <c r="R20" s="28" t="s">
        <v>8</v>
      </c>
      <c r="S20" s="635">
        <f>Насловна!T19</f>
        <v>0</v>
      </c>
      <c r="T20" s="635"/>
      <c r="U20" s="636" t="str">
        <f>Насловна!U19</f>
        <v>31.12.</v>
      </c>
      <c r="V20" s="636"/>
      <c r="W20" s="627">
        <f>Насловна!V19</f>
        <v>2023</v>
      </c>
      <c r="X20" s="627"/>
      <c r="Y20" s="627"/>
    </row>
    <row r="21" spans="21:32" ht="13.5" customHeight="1">
      <c r="U21" s="52"/>
      <c r="Z21" s="628" t="str">
        <f>Насловна!C22</f>
        <v>2023</v>
      </c>
      <c r="AA21" s="629"/>
      <c r="AB21" s="629"/>
      <c r="AC21" s="629"/>
      <c r="AD21" s="629"/>
      <c r="AE21" s="629"/>
      <c r="AF21" s="630"/>
    </row>
    <row r="22" ht="5.25" customHeight="1"/>
    <row r="23" spans="3:35" ht="15" customHeight="1">
      <c r="C23" s="615" t="s">
        <v>226</v>
      </c>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454" t="s">
        <v>231</v>
      </c>
      <c r="AC23" s="619"/>
      <c r="AD23" s="619"/>
      <c r="AE23" s="619"/>
      <c r="AF23" s="620"/>
      <c r="AI23" s="1"/>
    </row>
    <row r="24" spans="3:35" ht="15" customHeight="1">
      <c r="C24" s="617"/>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1"/>
      <c r="AC24" s="622"/>
      <c r="AD24" s="622"/>
      <c r="AE24" s="622"/>
      <c r="AF24" s="623"/>
      <c r="AI24" s="1"/>
    </row>
    <row r="25" spans="3:32" ht="27" customHeight="1">
      <c r="C25" s="605" t="s">
        <v>229</v>
      </c>
      <c r="D25" s="606"/>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4"/>
      <c r="AC25" s="625"/>
      <c r="AD25" s="625"/>
      <c r="AE25" s="625"/>
      <c r="AF25" s="626"/>
    </row>
    <row r="26" spans="3:32" ht="27.75" customHeight="1">
      <c r="C26" s="602" t="s">
        <v>14</v>
      </c>
      <c r="D26" s="602"/>
      <c r="E26" s="587" t="s">
        <v>871</v>
      </c>
      <c r="F26" s="587"/>
      <c r="G26" s="587"/>
      <c r="H26" s="587"/>
      <c r="I26" s="637" t="s">
        <v>872</v>
      </c>
      <c r="J26" s="637"/>
      <c r="K26" s="637"/>
      <c r="L26" s="637"/>
      <c r="M26" s="637"/>
      <c r="N26" s="637"/>
      <c r="O26" s="637"/>
      <c r="P26" s="637"/>
      <c r="Q26" s="637"/>
      <c r="R26" s="637"/>
      <c r="S26" s="637"/>
      <c r="T26" s="637"/>
      <c r="U26" s="637"/>
      <c r="V26" s="637"/>
      <c r="W26" s="637"/>
      <c r="X26" s="637"/>
      <c r="Y26" s="637"/>
      <c r="Z26" s="637"/>
      <c r="AA26" s="637"/>
      <c r="AB26" s="588">
        <v>289872</v>
      </c>
      <c r="AC26" s="588"/>
      <c r="AD26" s="588"/>
      <c r="AE26" s="588"/>
      <c r="AF26" s="588"/>
    </row>
    <row r="27" spans="3:32" ht="27.75" customHeight="1">
      <c r="C27" s="602" t="s">
        <v>15</v>
      </c>
      <c r="D27" s="602"/>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2" t="s">
        <v>16</v>
      </c>
      <c r="D28" s="602"/>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2" t="s">
        <v>17</v>
      </c>
      <c r="D29" s="602"/>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2" t="s">
        <v>230</v>
      </c>
      <c r="D30" s="602"/>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2" t="s">
        <v>20</v>
      </c>
      <c r="D31" s="602"/>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2" t="s">
        <v>21</v>
      </c>
      <c r="D32" s="602"/>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2" t="s">
        <v>22</v>
      </c>
      <c r="D33" s="602"/>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2" t="s">
        <v>23</v>
      </c>
      <c r="D34" s="602"/>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2" t="s">
        <v>24</v>
      </c>
      <c r="D35" s="602"/>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2" t="s">
        <v>25</v>
      </c>
      <c r="D36" s="602"/>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row>
    <row r="38" spans="3:32" ht="15" customHeight="1">
      <c r="C38" s="615" t="s">
        <v>226</v>
      </c>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8" t="s">
        <v>310</v>
      </c>
      <c r="AC38" s="619"/>
      <c r="AD38" s="619"/>
      <c r="AE38" s="619"/>
      <c r="AF38" s="620"/>
    </row>
    <row r="39" spans="3:32" ht="15" customHeight="1">
      <c r="C39" s="617"/>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1"/>
      <c r="AC39" s="622"/>
      <c r="AD39" s="622"/>
      <c r="AE39" s="622"/>
      <c r="AF39" s="623"/>
    </row>
    <row r="40" spans="3:32" ht="27" customHeight="1">
      <c r="C40" s="605" t="s">
        <v>229</v>
      </c>
      <c r="D40" s="606"/>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4"/>
      <c r="AC40" s="625"/>
      <c r="AD40" s="625"/>
      <c r="AE40" s="625"/>
      <c r="AF40" s="626"/>
    </row>
    <row r="41" spans="3:32" ht="27.75" customHeight="1">
      <c r="C41" s="601" t="s">
        <v>26</v>
      </c>
      <c r="D41" s="602"/>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1" t="s">
        <v>27</v>
      </c>
      <c r="D42" s="602"/>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1" t="s">
        <v>28</v>
      </c>
      <c r="D43" s="602"/>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1" t="s">
        <v>29</v>
      </c>
      <c r="D44" s="602"/>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4" t="s">
        <v>274</v>
      </c>
      <c r="AK44" s="595"/>
    </row>
    <row r="45" spans="3:37" ht="27.75" customHeight="1">
      <c r="C45" s="601" t="s">
        <v>30</v>
      </c>
      <c r="D45" s="602"/>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1" t="s">
        <v>31</v>
      </c>
      <c r="D46" s="602"/>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289872</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2" t="s">
        <v>234</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19"/>
    </row>
    <row r="53" spans="3:33" ht="7.5" customHeight="1">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19"/>
    </row>
    <row r="54" spans="3:33" ht="18" customHeight="1">
      <c r="C54" s="183">
        <v>8</v>
      </c>
      <c r="D54" s="183">
        <v>5</v>
      </c>
      <c r="E54" s="183">
        <v>2</v>
      </c>
      <c r="F54" s="183">
        <v>0</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t="s">
        <v>872</v>
      </c>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2" t="s">
        <v>269</v>
      </c>
      <c r="D57" s="632"/>
      <c r="E57" s="632"/>
      <c r="F57" s="632"/>
      <c r="G57" s="632"/>
      <c r="H57" s="632"/>
      <c r="I57" s="632"/>
      <c r="J57" s="632"/>
      <c r="K57" s="632"/>
      <c r="L57" s="632"/>
      <c r="M57" s="632"/>
      <c r="N57" s="591"/>
      <c r="O57" s="591"/>
      <c r="P57" s="591"/>
      <c r="Q57" s="591"/>
      <c r="R57" s="591"/>
      <c r="S57" s="591"/>
      <c r="T57" s="591"/>
      <c r="U57" s="591"/>
      <c r="V57" s="591"/>
      <c r="W57" s="591"/>
      <c r="X57" s="591"/>
      <c r="Y57" s="591"/>
      <c r="Z57" s="591"/>
      <c r="AA57" s="591"/>
      <c r="AB57" s="591"/>
      <c r="AC57" s="591"/>
      <c r="AD57" s="591"/>
      <c r="AE57" s="608" t="s">
        <v>270</v>
      </c>
      <c r="AF57" s="608"/>
      <c r="AG57" s="608"/>
    </row>
    <row r="58" spans="3:33" ht="18" customHeight="1">
      <c r="C58" s="183">
        <v>8</v>
      </c>
      <c r="D58" s="183">
        <v>5</v>
      </c>
      <c r="E58" s="183">
        <v>2</v>
      </c>
      <c r="F58" s="183">
        <v>0</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Елена Димиќ</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2"/>
      <c r="J63" s="592"/>
      <c r="K63" s="592"/>
      <c r="L63" s="592"/>
      <c r="M63" s="592"/>
      <c r="N63" s="592"/>
      <c r="O63" s="592"/>
      <c r="P63" s="592"/>
      <c r="Q63" s="593"/>
      <c r="R63" s="593"/>
      <c r="S63" s="593"/>
      <c r="T63" s="593"/>
      <c r="U63" s="593"/>
      <c r="V63" s="593"/>
      <c r="W63" s="593"/>
      <c r="X63" s="593"/>
      <c r="Y63" s="593"/>
      <c r="Z63" s="593"/>
      <c r="AA63" s="593"/>
      <c r="AB63" s="593"/>
      <c r="AC63" s="593"/>
      <c r="AD63" s="593"/>
      <c r="AE63" s="593"/>
      <c r="AF63" s="593"/>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t="str">
        <f>Насловна!C20</f>
        <v>Куманово</v>
      </c>
      <c r="G66" s="381"/>
      <c r="H66" s="381"/>
      <c r="I66" s="381"/>
      <c r="J66" s="381"/>
      <c r="K66" s="381"/>
      <c r="L66" s="381"/>
      <c r="M66" s="381"/>
      <c r="N66" s="19"/>
      <c r="O66" s="19"/>
      <c r="P66" s="19"/>
      <c r="Q66" s="19"/>
      <c r="R66" s="19"/>
      <c r="S66" s="19"/>
      <c r="T66" s="603" t="s">
        <v>314</v>
      </c>
      <c r="U66" s="603"/>
      <c r="V66" s="19"/>
      <c r="W66" s="19"/>
      <c r="X66" s="19"/>
      <c r="Y66" s="604" t="s">
        <v>315</v>
      </c>
      <c r="Z66" s="604"/>
      <c r="AA66" s="604"/>
      <c r="AB66" s="604"/>
      <c r="AC66" s="604"/>
      <c r="AD66" s="604"/>
      <c r="AE66" s="604"/>
      <c r="AF66" s="604"/>
      <c r="AG66" s="19"/>
    </row>
    <row r="67" spans="3:33" ht="2.25" customHeight="1">
      <c r="C67" s="19"/>
      <c r="D67" s="19"/>
      <c r="E67" s="19"/>
      <c r="F67" s="19"/>
      <c r="G67" s="19"/>
      <c r="H67" s="19"/>
      <c r="I67" s="19"/>
      <c r="J67" s="19"/>
      <c r="K67" s="19"/>
      <c r="L67" s="19"/>
      <c r="M67" s="19"/>
      <c r="N67" s="19"/>
      <c r="O67" s="19"/>
      <c r="P67" s="19"/>
      <c r="Q67" s="19"/>
      <c r="R67" s="19"/>
      <c r="S67" s="19"/>
      <c r="T67" s="603"/>
      <c r="U67" s="603"/>
      <c r="V67" s="19"/>
      <c r="W67" s="19"/>
      <c r="X67" s="19"/>
      <c r="Y67" s="19"/>
      <c r="Z67" s="19"/>
      <c r="AA67" s="19"/>
      <c r="AB67" s="19"/>
      <c r="AC67" s="19"/>
      <c r="AD67" s="19"/>
      <c r="AE67" s="19"/>
      <c r="AF67" s="19"/>
      <c r="AG67" s="19"/>
    </row>
    <row r="68" spans="3:33" ht="15">
      <c r="C68" s="24" t="s">
        <v>60</v>
      </c>
      <c r="D68" s="24"/>
      <c r="E68" s="24"/>
      <c r="F68" s="610" t="str">
        <f>Насловна!C21</f>
        <v>29.02.</v>
      </c>
      <c r="G68" s="611"/>
      <c r="H68" s="611"/>
      <c r="I68" s="611"/>
      <c r="J68" s="493" t="str">
        <f>Насловна!I21</f>
        <v>2024 година</v>
      </c>
      <c r="K68" s="614"/>
      <c r="L68" s="614"/>
      <c r="M68" s="614"/>
      <c r="N68" s="19"/>
      <c r="O68" s="19"/>
      <c r="P68" s="19"/>
      <c r="Q68" s="19"/>
      <c r="R68" s="19"/>
      <c r="S68" s="19"/>
      <c r="T68" s="19"/>
      <c r="U68" s="19"/>
      <c r="V68" s="19"/>
      <c r="W68" s="19"/>
      <c r="X68" s="19"/>
      <c r="Y68" s="493" t="str">
        <f>Насловна!C19</f>
        <v>Тања Тодоровска</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8" t="s">
        <v>276</v>
      </c>
      <c r="Z70" s="608"/>
      <c r="AA70" s="608"/>
      <c r="AB70" s="607"/>
      <c r="AC70" s="607"/>
      <c r="AD70" s="607"/>
      <c r="AE70" s="607"/>
      <c r="AF70" s="60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5.25" customHeight="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1" t="s">
        <v>321</v>
      </c>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DF98"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61">
      <selection activeCell="G77" sqref="G77"/>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5">
        <f>'[1]Насловна'!C8</f>
        <v>0</v>
      </c>
      <c r="C2" s="656"/>
      <c r="D2" s="656"/>
      <c r="E2" s="657"/>
      <c r="F2" s="138"/>
      <c r="G2" s="139" t="s">
        <v>286</v>
      </c>
    </row>
    <row r="3" spans="2:9" s="237" customFormat="1" ht="3" customHeight="1">
      <c r="B3" s="240"/>
      <c r="C3" s="240"/>
      <c r="D3" s="240"/>
      <c r="E3" s="240"/>
      <c r="F3" s="138"/>
      <c r="G3" s="239"/>
      <c r="I3" s="238"/>
    </row>
    <row r="4" spans="2:7" ht="21" customHeight="1">
      <c r="B4" s="658" t="s">
        <v>279</v>
      </c>
      <c r="C4" s="659"/>
      <c r="D4" s="659"/>
      <c r="E4" s="659"/>
      <c r="F4" s="137"/>
      <c r="G4" s="136">
        <f>Насловна!C14</f>
        <v>2023</v>
      </c>
    </row>
    <row r="5" spans="2:7" ht="2.25" customHeight="1">
      <c r="B5" s="236"/>
      <c r="C5" s="236"/>
      <c r="D5" s="236"/>
      <c r="E5" s="236"/>
      <c r="F5" s="235"/>
      <c r="G5" s="234"/>
    </row>
    <row r="6" spans="2:9" ht="15" customHeight="1">
      <c r="B6" s="233"/>
      <c r="C6" s="660" t="s">
        <v>280</v>
      </c>
      <c r="D6" s="660"/>
      <c r="E6" s="660"/>
      <c r="F6" s="232" t="s">
        <v>281</v>
      </c>
      <c r="G6" s="231" t="s">
        <v>282</v>
      </c>
      <c r="I6" s="135" t="s">
        <v>848</v>
      </c>
    </row>
    <row r="7" spans="2:9" ht="13.5" customHeight="1">
      <c r="B7" s="134" t="s">
        <v>284</v>
      </c>
      <c r="C7" s="661" t="s">
        <v>285</v>
      </c>
      <c r="D7" s="662"/>
      <c r="E7" s="663"/>
      <c r="F7" s="130" t="s">
        <v>261</v>
      </c>
      <c r="G7" s="245">
        <f>IF('Биланс на ПР'!AD95&gt;0,'Биланс на ПР'!AD95,0)</f>
        <v>4000</v>
      </c>
      <c r="I7" s="230" t="s">
        <v>847</v>
      </c>
    </row>
    <row r="8" spans="2:9" ht="13.5" customHeight="1">
      <c r="B8" s="134" t="s">
        <v>283</v>
      </c>
      <c r="C8" s="652" t="s">
        <v>846</v>
      </c>
      <c r="D8" s="653"/>
      <c r="E8" s="654"/>
      <c r="F8" s="130" t="s">
        <v>212</v>
      </c>
      <c r="G8" s="222">
        <f>SUM(G9:G45)</f>
        <v>0</v>
      </c>
      <c r="I8" s="229" t="s">
        <v>845</v>
      </c>
    </row>
    <row r="9" spans="2:9" ht="22.5" customHeight="1">
      <c r="B9" s="129">
        <v>1</v>
      </c>
      <c r="C9" s="640" t="s">
        <v>690</v>
      </c>
      <c r="D9" s="641"/>
      <c r="E9" s="642"/>
      <c r="F9" s="130" t="s">
        <v>260</v>
      </c>
      <c r="G9" s="246"/>
      <c r="I9" s="10" t="s">
        <v>844</v>
      </c>
    </row>
    <row r="10" spans="2:9" ht="12.75" customHeight="1">
      <c r="B10" s="129">
        <v>2</v>
      </c>
      <c r="C10" s="640" t="s">
        <v>843</v>
      </c>
      <c r="D10" s="641"/>
      <c r="E10" s="642"/>
      <c r="F10" s="130" t="s">
        <v>259</v>
      </c>
      <c r="G10" s="246"/>
      <c r="I10" s="215" t="s">
        <v>842</v>
      </c>
    </row>
    <row r="11" spans="2:9" ht="12.75" customHeight="1">
      <c r="B11" s="129">
        <v>3</v>
      </c>
      <c r="C11" s="640" t="s">
        <v>841</v>
      </c>
      <c r="D11" s="641"/>
      <c r="E11" s="642"/>
      <c r="F11" s="133" t="s">
        <v>213</v>
      </c>
      <c r="G11" s="246"/>
      <c r="I11" s="215" t="s">
        <v>840</v>
      </c>
    </row>
    <row r="12" spans="2:9" ht="12.75" customHeight="1">
      <c r="B12" s="129">
        <v>4</v>
      </c>
      <c r="C12" s="640" t="s">
        <v>689</v>
      </c>
      <c r="D12" s="641"/>
      <c r="E12" s="642"/>
      <c r="F12" s="133" t="s">
        <v>257</v>
      </c>
      <c r="G12" s="246"/>
      <c r="I12" s="228" t="s">
        <v>839</v>
      </c>
    </row>
    <row r="13" spans="2:9" ht="24.75" customHeight="1">
      <c r="B13" s="129">
        <v>5</v>
      </c>
      <c r="C13" s="640" t="s">
        <v>838</v>
      </c>
      <c r="D13" s="641"/>
      <c r="E13" s="642"/>
      <c r="F13" s="133" t="s">
        <v>256</v>
      </c>
      <c r="G13" s="246"/>
      <c r="I13" s="10" t="s">
        <v>837</v>
      </c>
    </row>
    <row r="14" spans="2:9" ht="12.75" customHeight="1">
      <c r="B14" s="129">
        <v>6</v>
      </c>
      <c r="C14" s="640" t="s">
        <v>836</v>
      </c>
      <c r="D14" s="641"/>
      <c r="E14" s="642"/>
      <c r="F14" s="133" t="s">
        <v>254</v>
      </c>
      <c r="G14" s="246"/>
      <c r="I14" s="215" t="s">
        <v>835</v>
      </c>
    </row>
    <row r="15" spans="2:9" ht="24.75" customHeight="1">
      <c r="B15" s="129">
        <v>7</v>
      </c>
      <c r="C15" s="640" t="s">
        <v>258</v>
      </c>
      <c r="D15" s="641"/>
      <c r="E15" s="642"/>
      <c r="F15" s="130" t="s">
        <v>252</v>
      </c>
      <c r="G15" s="246"/>
      <c r="I15" s="10" t="s">
        <v>834</v>
      </c>
    </row>
    <row r="16" spans="2:9" ht="24.75" customHeight="1">
      <c r="B16" s="129">
        <v>8</v>
      </c>
      <c r="C16" s="640" t="s">
        <v>833</v>
      </c>
      <c r="D16" s="641"/>
      <c r="E16" s="642"/>
      <c r="F16" s="130" t="s">
        <v>688</v>
      </c>
      <c r="G16" s="246"/>
      <c r="I16" s="10" t="s">
        <v>832</v>
      </c>
    </row>
    <row r="17" spans="2:9" ht="15.75" customHeight="1">
      <c r="B17" s="129">
        <v>9</v>
      </c>
      <c r="C17" s="640" t="s">
        <v>831</v>
      </c>
      <c r="D17" s="641"/>
      <c r="E17" s="642"/>
      <c r="F17" s="130">
        <v>11</v>
      </c>
      <c r="G17" s="246"/>
      <c r="I17" s="215" t="s">
        <v>830</v>
      </c>
    </row>
    <row r="18" spans="2:9" ht="24.75" customHeight="1">
      <c r="B18" s="129">
        <v>10</v>
      </c>
      <c r="C18" s="640" t="s">
        <v>255</v>
      </c>
      <c r="D18" s="641"/>
      <c r="E18" s="642"/>
      <c r="F18" s="130" t="s">
        <v>829</v>
      </c>
      <c r="G18" s="246"/>
      <c r="I18" s="10" t="s">
        <v>828</v>
      </c>
    </row>
    <row r="19" spans="2:9" ht="13.5" customHeight="1">
      <c r="B19" s="129">
        <v>11</v>
      </c>
      <c r="C19" s="640" t="s">
        <v>253</v>
      </c>
      <c r="D19" s="641"/>
      <c r="E19" s="642"/>
      <c r="F19" s="130">
        <v>13</v>
      </c>
      <c r="G19" s="246"/>
      <c r="I19" s="215" t="s">
        <v>827</v>
      </c>
    </row>
    <row r="20" spans="2:9" ht="13.5" customHeight="1">
      <c r="B20" s="129">
        <v>12</v>
      </c>
      <c r="C20" s="640" t="s">
        <v>826</v>
      </c>
      <c r="D20" s="641"/>
      <c r="E20" s="642"/>
      <c r="F20" s="130">
        <v>14</v>
      </c>
      <c r="G20" s="246"/>
      <c r="I20" s="215" t="s">
        <v>825</v>
      </c>
    </row>
    <row r="21" spans="2:9" ht="13.5" customHeight="1">
      <c r="B21" s="129">
        <v>13</v>
      </c>
      <c r="C21" s="640" t="s">
        <v>251</v>
      </c>
      <c r="D21" s="641"/>
      <c r="E21" s="642"/>
      <c r="F21" s="130">
        <v>15</v>
      </c>
      <c r="G21" s="246"/>
      <c r="I21" s="215" t="s">
        <v>824</v>
      </c>
    </row>
    <row r="22" spans="2:9" ht="24.75" customHeight="1">
      <c r="B22" s="129">
        <v>14</v>
      </c>
      <c r="C22" s="640" t="s">
        <v>823</v>
      </c>
      <c r="D22" s="641"/>
      <c r="E22" s="642"/>
      <c r="F22" s="130">
        <v>16</v>
      </c>
      <c r="G22" s="246"/>
      <c r="I22" s="10" t="s">
        <v>822</v>
      </c>
    </row>
    <row r="23" spans="2:9" ht="24.75" customHeight="1">
      <c r="B23" s="129">
        <v>15</v>
      </c>
      <c r="C23" s="640" t="s">
        <v>687</v>
      </c>
      <c r="D23" s="641"/>
      <c r="E23" s="642"/>
      <c r="F23" s="130">
        <v>17</v>
      </c>
      <c r="G23" s="246"/>
      <c r="I23" s="10" t="s">
        <v>821</v>
      </c>
    </row>
    <row r="24" spans="2:9" ht="15.75" customHeight="1">
      <c r="B24" s="129">
        <v>16</v>
      </c>
      <c r="C24" s="640" t="s">
        <v>820</v>
      </c>
      <c r="D24" s="641"/>
      <c r="E24" s="642"/>
      <c r="F24" s="130">
        <v>18</v>
      </c>
      <c r="G24" s="246"/>
      <c r="I24" s="215" t="s">
        <v>819</v>
      </c>
    </row>
    <row r="25" spans="2:9" ht="15.75" customHeight="1">
      <c r="B25" s="129">
        <v>17</v>
      </c>
      <c r="C25" s="640" t="s">
        <v>818</v>
      </c>
      <c r="D25" s="641"/>
      <c r="E25" s="642"/>
      <c r="F25" s="130">
        <v>19</v>
      </c>
      <c r="G25" s="246"/>
      <c r="I25" s="215" t="s">
        <v>817</v>
      </c>
    </row>
    <row r="26" spans="2:9" ht="24.75" customHeight="1">
      <c r="B26" s="129">
        <v>18</v>
      </c>
      <c r="C26" s="640" t="s">
        <v>250</v>
      </c>
      <c r="D26" s="641"/>
      <c r="E26" s="642"/>
      <c r="F26" s="130">
        <v>20</v>
      </c>
      <c r="G26" s="246"/>
      <c r="I26" s="10" t="s">
        <v>816</v>
      </c>
    </row>
    <row r="27" spans="2:9" ht="24.75" customHeight="1">
      <c r="B27" s="129">
        <v>19</v>
      </c>
      <c r="C27" s="640" t="s">
        <v>249</v>
      </c>
      <c r="D27" s="641"/>
      <c r="E27" s="642"/>
      <c r="F27" s="130">
        <v>21</v>
      </c>
      <c r="G27" s="246"/>
      <c r="I27" s="10" t="s">
        <v>815</v>
      </c>
    </row>
    <row r="28" spans="2:9" ht="24.75" customHeight="1">
      <c r="B28" s="129">
        <v>20</v>
      </c>
      <c r="C28" s="640" t="s">
        <v>248</v>
      </c>
      <c r="D28" s="641"/>
      <c r="E28" s="642"/>
      <c r="F28" s="130">
        <v>22</v>
      </c>
      <c r="G28" s="246"/>
      <c r="I28" s="10" t="s">
        <v>814</v>
      </c>
    </row>
    <row r="29" spans="2:9" ht="13.5" customHeight="1">
      <c r="B29" s="129">
        <v>21</v>
      </c>
      <c r="C29" s="640" t="s">
        <v>813</v>
      </c>
      <c r="D29" s="641"/>
      <c r="E29" s="642"/>
      <c r="F29" s="130">
        <v>23</v>
      </c>
      <c r="G29" s="246"/>
      <c r="I29" s="215" t="s">
        <v>812</v>
      </c>
    </row>
    <row r="30" spans="2:9" ht="13.5" customHeight="1">
      <c r="B30" s="129">
        <v>22</v>
      </c>
      <c r="C30" s="640" t="s">
        <v>247</v>
      </c>
      <c r="D30" s="641"/>
      <c r="E30" s="642"/>
      <c r="F30" s="130">
        <v>24</v>
      </c>
      <c r="G30" s="246"/>
      <c r="I30" s="215" t="s">
        <v>811</v>
      </c>
    </row>
    <row r="31" spans="2:9" ht="13.5" customHeight="1">
      <c r="B31" s="129">
        <v>23</v>
      </c>
      <c r="C31" s="640" t="s">
        <v>246</v>
      </c>
      <c r="D31" s="641"/>
      <c r="E31" s="642"/>
      <c r="F31" s="130">
        <v>25</v>
      </c>
      <c r="G31" s="246"/>
      <c r="I31" s="215" t="s">
        <v>810</v>
      </c>
    </row>
    <row r="32" spans="2:9" ht="24.75" customHeight="1">
      <c r="B32" s="129">
        <v>24</v>
      </c>
      <c r="C32" s="640" t="s">
        <v>809</v>
      </c>
      <c r="D32" s="641"/>
      <c r="E32" s="642"/>
      <c r="F32" s="130">
        <v>26</v>
      </c>
      <c r="G32" s="246"/>
      <c r="I32" s="10" t="s">
        <v>808</v>
      </c>
    </row>
    <row r="33" spans="2:9" ht="12.75" customHeight="1">
      <c r="B33" s="129">
        <v>25</v>
      </c>
      <c r="C33" s="640" t="s">
        <v>807</v>
      </c>
      <c r="D33" s="641"/>
      <c r="E33" s="642"/>
      <c r="F33" s="130">
        <v>27</v>
      </c>
      <c r="G33" s="246"/>
      <c r="I33" s="215" t="s">
        <v>806</v>
      </c>
    </row>
    <row r="34" spans="2:9" ht="12.75" customHeight="1">
      <c r="B34" s="129">
        <v>26</v>
      </c>
      <c r="C34" s="640" t="s">
        <v>805</v>
      </c>
      <c r="D34" s="641"/>
      <c r="E34" s="642"/>
      <c r="F34" s="130">
        <v>28</v>
      </c>
      <c r="G34" s="246"/>
      <c r="I34" s="215" t="s">
        <v>804</v>
      </c>
    </row>
    <row r="35" spans="2:9" ht="12.75" customHeight="1">
      <c r="B35" s="129">
        <v>27</v>
      </c>
      <c r="C35" s="640" t="s">
        <v>803</v>
      </c>
      <c r="D35" s="641"/>
      <c r="E35" s="642"/>
      <c r="F35" s="130">
        <v>29</v>
      </c>
      <c r="G35" s="246"/>
      <c r="I35" s="215" t="s">
        <v>802</v>
      </c>
    </row>
    <row r="36" spans="2:9" ht="37.5" customHeight="1">
      <c r="B36" s="129">
        <v>28</v>
      </c>
      <c r="C36" s="640" t="s">
        <v>849</v>
      </c>
      <c r="D36" s="641"/>
      <c r="E36" s="642"/>
      <c r="F36" s="130">
        <v>30</v>
      </c>
      <c r="G36" s="246"/>
      <c r="I36" s="10" t="s">
        <v>801</v>
      </c>
    </row>
    <row r="37" spans="2:9" ht="23.25" customHeight="1">
      <c r="B37" s="129">
        <v>29</v>
      </c>
      <c r="C37" s="640" t="s">
        <v>800</v>
      </c>
      <c r="D37" s="641"/>
      <c r="E37" s="642"/>
      <c r="F37" s="130">
        <v>31</v>
      </c>
      <c r="G37" s="246"/>
      <c r="I37" s="10" t="s">
        <v>799</v>
      </c>
    </row>
    <row r="38" spans="2:9" ht="13.5" customHeight="1">
      <c r="B38" s="129">
        <v>30</v>
      </c>
      <c r="C38" s="640" t="s">
        <v>245</v>
      </c>
      <c r="D38" s="641"/>
      <c r="E38" s="642"/>
      <c r="F38" s="130" t="s">
        <v>468</v>
      </c>
      <c r="G38" s="246"/>
      <c r="I38" s="215" t="s">
        <v>798</v>
      </c>
    </row>
    <row r="39" spans="2:9" ht="13.5" customHeight="1">
      <c r="B39" s="129">
        <v>31</v>
      </c>
      <c r="C39" s="640" t="s">
        <v>287</v>
      </c>
      <c r="D39" s="641"/>
      <c r="E39" s="642"/>
      <c r="F39" s="130">
        <v>33</v>
      </c>
      <c r="G39" s="246"/>
      <c r="I39" s="227" t="s">
        <v>797</v>
      </c>
    </row>
    <row r="40" spans="2:9" ht="33" customHeight="1">
      <c r="B40" s="129">
        <v>32</v>
      </c>
      <c r="C40" s="640" t="s">
        <v>796</v>
      </c>
      <c r="D40" s="641"/>
      <c r="E40" s="642"/>
      <c r="F40" s="130">
        <v>34</v>
      </c>
      <c r="G40" s="246"/>
      <c r="I40" s="10" t="s">
        <v>795</v>
      </c>
    </row>
    <row r="41" spans="2:9" ht="33" customHeight="1">
      <c r="B41" s="129">
        <v>33</v>
      </c>
      <c r="C41" s="640" t="s">
        <v>794</v>
      </c>
      <c r="D41" s="641"/>
      <c r="E41" s="642"/>
      <c r="F41" s="130">
        <v>35</v>
      </c>
      <c r="G41" s="246"/>
      <c r="I41" s="10" t="s">
        <v>793</v>
      </c>
    </row>
    <row r="42" spans="2:9" ht="23.25" customHeight="1">
      <c r="B42" s="129">
        <v>34</v>
      </c>
      <c r="C42" s="640" t="s">
        <v>792</v>
      </c>
      <c r="D42" s="641"/>
      <c r="E42" s="642"/>
      <c r="F42" s="130" t="s">
        <v>80</v>
      </c>
      <c r="G42" s="246"/>
      <c r="I42" s="10" t="s">
        <v>791</v>
      </c>
    </row>
    <row r="43" spans="2:9" ht="14.25" customHeight="1">
      <c r="B43" s="129">
        <v>35</v>
      </c>
      <c r="C43" s="640" t="s">
        <v>790</v>
      </c>
      <c r="D43" s="641"/>
      <c r="E43" s="642"/>
      <c r="F43" s="130">
        <v>37</v>
      </c>
      <c r="G43" s="246"/>
      <c r="I43" s="215" t="s">
        <v>789</v>
      </c>
    </row>
    <row r="44" spans="2:9" ht="12.75" customHeight="1">
      <c r="B44" s="129">
        <v>36</v>
      </c>
      <c r="C44" s="640" t="s">
        <v>852</v>
      </c>
      <c r="D44" s="641"/>
      <c r="E44" s="642"/>
      <c r="F44" s="130">
        <v>38</v>
      </c>
      <c r="G44" s="246"/>
      <c r="I44" s="10" t="s">
        <v>788</v>
      </c>
    </row>
    <row r="45" spans="2:9" ht="13.5" customHeight="1">
      <c r="B45" s="129">
        <v>37</v>
      </c>
      <c r="C45" s="640" t="s">
        <v>288</v>
      </c>
      <c r="D45" s="641"/>
      <c r="E45" s="642"/>
      <c r="F45" s="130">
        <v>39</v>
      </c>
      <c r="G45" s="246"/>
      <c r="I45" s="215" t="s">
        <v>787</v>
      </c>
    </row>
    <row r="46" spans="2:9" ht="13.5" customHeight="1">
      <c r="B46" s="134" t="s">
        <v>289</v>
      </c>
      <c r="C46" s="652" t="s">
        <v>290</v>
      </c>
      <c r="D46" s="653"/>
      <c r="E46" s="654"/>
      <c r="F46" s="130">
        <v>40</v>
      </c>
      <c r="G46" s="221">
        <f>G7+G8</f>
        <v>4000</v>
      </c>
      <c r="H46" s="226">
        <f>G7+G8</f>
        <v>4000</v>
      </c>
      <c r="I46" s="215" t="s">
        <v>786</v>
      </c>
    </row>
    <row r="47" spans="2:9" ht="13.5" customHeight="1">
      <c r="B47" s="134" t="s">
        <v>291</v>
      </c>
      <c r="C47" s="652" t="s">
        <v>785</v>
      </c>
      <c r="D47" s="653"/>
      <c r="E47" s="654"/>
      <c r="F47" s="130">
        <v>41</v>
      </c>
      <c r="G47" s="225">
        <f>SUM(G48:G54)</f>
        <v>0</v>
      </c>
      <c r="I47" s="218" t="s">
        <v>784</v>
      </c>
    </row>
    <row r="48" spans="2:9" ht="13.5" customHeight="1">
      <c r="B48" s="129">
        <v>38</v>
      </c>
      <c r="C48" s="640" t="s">
        <v>686</v>
      </c>
      <c r="D48" s="641"/>
      <c r="E48" s="642"/>
      <c r="F48" s="130">
        <v>42</v>
      </c>
      <c r="G48" s="246"/>
      <c r="I48" s="215" t="s">
        <v>783</v>
      </c>
    </row>
    <row r="49" spans="2:9" ht="12.75" customHeight="1">
      <c r="B49" s="129">
        <v>39</v>
      </c>
      <c r="C49" s="640" t="s">
        <v>851</v>
      </c>
      <c r="D49" s="641"/>
      <c r="E49" s="642"/>
      <c r="F49" s="130">
        <v>43</v>
      </c>
      <c r="G49" s="247"/>
      <c r="I49" s="10" t="s">
        <v>782</v>
      </c>
    </row>
    <row r="50" spans="2:9" ht="32.25" customHeight="1">
      <c r="B50" s="129">
        <v>40</v>
      </c>
      <c r="C50" s="640" t="s">
        <v>781</v>
      </c>
      <c r="D50" s="641"/>
      <c r="E50" s="642"/>
      <c r="F50" s="130">
        <v>44</v>
      </c>
      <c r="G50" s="247"/>
      <c r="I50" s="10" t="s">
        <v>780</v>
      </c>
    </row>
    <row r="51" spans="2:9" ht="32.25" customHeight="1">
      <c r="B51" s="129">
        <v>41</v>
      </c>
      <c r="C51" s="640" t="s">
        <v>779</v>
      </c>
      <c r="D51" s="641"/>
      <c r="E51" s="642"/>
      <c r="F51" s="130">
        <v>45</v>
      </c>
      <c r="G51" s="247"/>
      <c r="I51" s="10" t="s">
        <v>778</v>
      </c>
    </row>
    <row r="52" spans="2:9" ht="12.75" customHeight="1">
      <c r="B52" s="129">
        <v>42</v>
      </c>
      <c r="C52" s="640" t="s">
        <v>850</v>
      </c>
      <c r="D52" s="641"/>
      <c r="E52" s="642"/>
      <c r="F52" s="130">
        <v>46</v>
      </c>
      <c r="G52" s="247"/>
      <c r="I52" s="10" t="s">
        <v>777</v>
      </c>
    </row>
    <row r="53" spans="2:9" ht="13.5" customHeight="1">
      <c r="B53" s="129">
        <v>43</v>
      </c>
      <c r="C53" s="640" t="s">
        <v>292</v>
      </c>
      <c r="D53" s="641"/>
      <c r="E53" s="642"/>
      <c r="F53" s="130">
        <v>47</v>
      </c>
      <c r="G53" s="247"/>
      <c r="I53" s="215" t="s">
        <v>776</v>
      </c>
    </row>
    <row r="54" spans="2:9" ht="13.5" customHeight="1">
      <c r="B54" s="129">
        <v>44</v>
      </c>
      <c r="C54" s="640" t="s">
        <v>775</v>
      </c>
      <c r="D54" s="641"/>
      <c r="E54" s="642"/>
      <c r="F54" s="130">
        <v>48</v>
      </c>
      <c r="G54" s="247"/>
      <c r="I54" s="215" t="s">
        <v>774</v>
      </c>
    </row>
    <row r="55" spans="2:9" ht="13.5" customHeight="1">
      <c r="B55" s="134" t="s">
        <v>293</v>
      </c>
      <c r="C55" s="652" t="s">
        <v>773</v>
      </c>
      <c r="D55" s="653"/>
      <c r="E55" s="654"/>
      <c r="F55" s="130">
        <v>49</v>
      </c>
      <c r="G55" s="224">
        <f>G46-G47</f>
        <v>4000</v>
      </c>
      <c r="H55" s="217"/>
      <c r="I55" s="223" t="s">
        <v>772</v>
      </c>
    </row>
    <row r="56" spans="2:9" ht="13.5" customHeight="1">
      <c r="B56" s="134" t="s">
        <v>294</v>
      </c>
      <c r="C56" s="652" t="s">
        <v>295</v>
      </c>
      <c r="D56" s="653"/>
      <c r="E56" s="654"/>
      <c r="F56" s="130">
        <v>50</v>
      </c>
      <c r="G56" s="222">
        <f>IF(G55&lt;0,0,G55*0.1)</f>
        <v>400</v>
      </c>
      <c r="H56" s="217"/>
      <c r="I56" s="218" t="s">
        <v>771</v>
      </c>
    </row>
    <row r="57" spans="2:9" ht="13.5" customHeight="1">
      <c r="B57" s="134" t="s">
        <v>296</v>
      </c>
      <c r="C57" s="652" t="s">
        <v>770</v>
      </c>
      <c r="D57" s="653"/>
      <c r="E57" s="654"/>
      <c r="F57" s="130">
        <v>51</v>
      </c>
      <c r="G57" s="222">
        <f>SUM(G58:G61)</f>
        <v>0</v>
      </c>
      <c r="H57" s="217"/>
      <c r="I57" s="218" t="s">
        <v>769</v>
      </c>
    </row>
    <row r="58" spans="2:9" ht="23.25" customHeight="1">
      <c r="B58" s="129">
        <v>45</v>
      </c>
      <c r="C58" s="640" t="s">
        <v>297</v>
      </c>
      <c r="D58" s="641"/>
      <c r="E58" s="642"/>
      <c r="F58" s="130">
        <v>52</v>
      </c>
      <c r="G58" s="246"/>
      <c r="I58" s="10" t="s">
        <v>768</v>
      </c>
    </row>
    <row r="59" spans="2:9" ht="23.25" customHeight="1">
      <c r="B59" s="129">
        <v>46</v>
      </c>
      <c r="C59" s="640" t="s">
        <v>767</v>
      </c>
      <c r="D59" s="641"/>
      <c r="E59" s="642"/>
      <c r="F59" s="130">
        <v>53</v>
      </c>
      <c r="G59" s="246"/>
      <c r="I59" s="10" t="s">
        <v>766</v>
      </c>
    </row>
    <row r="60" spans="2:9" ht="23.25" customHeight="1">
      <c r="B60" s="129">
        <v>47</v>
      </c>
      <c r="C60" s="640" t="s">
        <v>685</v>
      </c>
      <c r="D60" s="641"/>
      <c r="E60" s="642"/>
      <c r="F60" s="132">
        <v>54</v>
      </c>
      <c r="G60" s="246"/>
      <c r="I60" s="10" t="s">
        <v>765</v>
      </c>
    </row>
    <row r="61" spans="2:9" ht="13.5" customHeight="1">
      <c r="B61" s="129">
        <v>48</v>
      </c>
      <c r="C61" s="640" t="s">
        <v>764</v>
      </c>
      <c r="D61" s="641"/>
      <c r="E61" s="642"/>
      <c r="F61" s="132">
        <v>55</v>
      </c>
      <c r="G61" s="246"/>
      <c r="I61" s="215" t="s">
        <v>763</v>
      </c>
    </row>
    <row r="62" spans="2:9" ht="13.5" customHeight="1">
      <c r="B62" s="134" t="s">
        <v>298</v>
      </c>
      <c r="C62" s="652" t="s">
        <v>299</v>
      </c>
      <c r="D62" s="653"/>
      <c r="E62" s="654"/>
      <c r="F62" s="130">
        <v>56</v>
      </c>
      <c r="G62" s="221">
        <f>G56-G57</f>
        <v>400</v>
      </c>
      <c r="H62" s="217"/>
      <c r="I62" s="218" t="s">
        <v>762</v>
      </c>
    </row>
    <row r="63" spans="2:9" ht="13.5" customHeight="1">
      <c r="B63" s="129">
        <v>49</v>
      </c>
      <c r="C63" s="640" t="s">
        <v>684</v>
      </c>
      <c r="D63" s="641"/>
      <c r="E63" s="642"/>
      <c r="F63" s="130">
        <v>57</v>
      </c>
      <c r="G63" s="246"/>
      <c r="I63" s="215" t="s">
        <v>761</v>
      </c>
    </row>
    <row r="64" spans="2:9" ht="13.5" customHeight="1">
      <c r="B64" s="129">
        <v>50</v>
      </c>
      <c r="C64" s="640" t="s">
        <v>243</v>
      </c>
      <c r="D64" s="641"/>
      <c r="E64" s="642"/>
      <c r="F64" s="130">
        <v>58</v>
      </c>
      <c r="G64" s="247"/>
      <c r="I64" s="215" t="s">
        <v>760</v>
      </c>
    </row>
    <row r="65" spans="2:9" ht="13.5" customHeight="1">
      <c r="B65" s="129">
        <v>51</v>
      </c>
      <c r="C65" s="220" t="s">
        <v>759</v>
      </c>
      <c r="D65" s="129">
        <v>59</v>
      </c>
      <c r="E65" s="132"/>
      <c r="F65" s="130"/>
      <c r="G65" s="219">
        <f>G62-G63-G64</f>
        <v>400</v>
      </c>
      <c r="I65" s="215" t="s">
        <v>758</v>
      </c>
    </row>
    <row r="66" spans="2:9" ht="13.5" customHeight="1">
      <c r="B66" s="134" t="s">
        <v>300</v>
      </c>
      <c r="C66" s="652" t="s">
        <v>215</v>
      </c>
      <c r="D66" s="653"/>
      <c r="E66" s="653"/>
      <c r="F66" s="653"/>
      <c r="G66" s="654"/>
      <c r="H66" s="217"/>
      <c r="I66" s="218" t="s">
        <v>757</v>
      </c>
    </row>
    <row r="67" spans="2:9" ht="13.5" customHeight="1">
      <c r="B67" s="129">
        <v>52</v>
      </c>
      <c r="C67" s="640" t="s">
        <v>301</v>
      </c>
      <c r="D67" s="641"/>
      <c r="E67" s="642"/>
      <c r="F67" s="130">
        <v>60</v>
      </c>
      <c r="G67" s="248"/>
      <c r="H67" s="217"/>
      <c r="I67" s="215" t="s">
        <v>756</v>
      </c>
    </row>
    <row r="68" spans="2:9" ht="14.25" customHeight="1">
      <c r="B68" s="129">
        <v>53</v>
      </c>
      <c r="C68" s="640" t="s">
        <v>302</v>
      </c>
      <c r="D68" s="641"/>
      <c r="E68" s="642"/>
      <c r="F68" s="130">
        <v>61</v>
      </c>
      <c r="G68" s="246"/>
      <c r="I68" s="215" t="s">
        <v>755</v>
      </c>
    </row>
    <row r="69" spans="2:9" ht="23.25" customHeight="1">
      <c r="B69" s="129">
        <v>54</v>
      </c>
      <c r="C69" s="640" t="s">
        <v>303</v>
      </c>
      <c r="D69" s="641"/>
      <c r="E69" s="642"/>
      <c r="F69" s="130">
        <v>62</v>
      </c>
      <c r="G69" s="247">
        <f>IF(G47&lt;0,-G47,0)</f>
        <v>0</v>
      </c>
      <c r="I69" s="131" t="s">
        <v>754</v>
      </c>
    </row>
    <row r="70" spans="2:9" ht="13.5" customHeight="1">
      <c r="B70" s="129">
        <v>55</v>
      </c>
      <c r="C70" s="640" t="s">
        <v>683</v>
      </c>
      <c r="D70" s="641"/>
      <c r="E70" s="642"/>
      <c r="F70" s="130">
        <v>63</v>
      </c>
      <c r="G70" s="247"/>
      <c r="I70" s="10" t="s">
        <v>753</v>
      </c>
    </row>
    <row r="71" spans="2:9" ht="23.25" customHeight="1">
      <c r="B71" s="129">
        <v>56</v>
      </c>
      <c r="C71" s="640" t="s">
        <v>752</v>
      </c>
      <c r="D71" s="641"/>
      <c r="E71" s="642"/>
      <c r="F71" s="130">
        <v>64</v>
      </c>
      <c r="G71" s="247"/>
      <c r="I71" s="10" t="s">
        <v>751</v>
      </c>
    </row>
    <row r="72" spans="2:9" ht="13.5" customHeight="1">
      <c r="B72" s="129">
        <v>57</v>
      </c>
      <c r="C72" s="640" t="s">
        <v>242</v>
      </c>
      <c r="D72" s="641"/>
      <c r="E72" s="642"/>
      <c r="F72" s="130">
        <v>65</v>
      </c>
      <c r="G72" s="216">
        <f>СПД!AB26</f>
        <v>289872</v>
      </c>
      <c r="I72" s="215" t="s">
        <v>750</v>
      </c>
    </row>
    <row r="73" spans="2:9" ht="23.25" customHeight="1">
      <c r="B73" s="129">
        <v>58</v>
      </c>
      <c r="C73" s="640" t="s">
        <v>682</v>
      </c>
      <c r="D73" s="641"/>
      <c r="E73" s="642"/>
      <c r="F73" s="130">
        <v>66</v>
      </c>
      <c r="G73" s="247"/>
      <c r="I73" s="131" t="s">
        <v>749</v>
      </c>
    </row>
    <row r="74" spans="2:9" ht="23.25" customHeight="1">
      <c r="B74" s="129">
        <v>59</v>
      </c>
      <c r="C74" s="640" t="s">
        <v>681</v>
      </c>
      <c r="D74" s="641"/>
      <c r="E74" s="642"/>
      <c r="F74" s="130">
        <v>67</v>
      </c>
      <c r="G74" s="247"/>
      <c r="I74" s="10" t="s">
        <v>748</v>
      </c>
    </row>
    <row r="75" spans="2:9" ht="23.25" customHeight="1">
      <c r="B75" s="129">
        <v>60</v>
      </c>
      <c r="C75" s="640" t="s">
        <v>747</v>
      </c>
      <c r="D75" s="641"/>
      <c r="E75" s="642"/>
      <c r="F75" s="130">
        <v>68</v>
      </c>
      <c r="G75" s="247"/>
      <c r="I75" s="10" t="s">
        <v>746</v>
      </c>
    </row>
    <row r="76" spans="2:9" ht="23.25" customHeight="1">
      <c r="B76" s="129">
        <v>61</v>
      </c>
      <c r="C76" s="640" t="s">
        <v>745</v>
      </c>
      <c r="D76" s="641"/>
      <c r="E76" s="642"/>
      <c r="F76" s="130">
        <v>69</v>
      </c>
      <c r="G76" s="247"/>
      <c r="I76" s="10" t="s">
        <v>744</v>
      </c>
    </row>
    <row r="77" spans="2:9" ht="23.25" customHeight="1">
      <c r="B77" s="129">
        <v>62</v>
      </c>
      <c r="C77" s="640" t="s">
        <v>743</v>
      </c>
      <c r="D77" s="641"/>
      <c r="E77" s="642"/>
      <c r="F77" s="130">
        <v>70</v>
      </c>
      <c r="G77" s="247"/>
      <c r="I77" s="10" t="s">
        <v>742</v>
      </c>
    </row>
    <row r="78" ht="3" customHeight="1"/>
    <row r="79" spans="2:7" ht="12.75">
      <c r="B79" s="643" t="s">
        <v>680</v>
      </c>
      <c r="C79" s="643"/>
      <c r="D79" s="644">
        <f>'[1]Насловна'!C22</f>
        <v>0</v>
      </c>
      <c r="E79" s="645"/>
      <c r="F79" s="645"/>
      <c r="G79" s="645"/>
    </row>
    <row r="80" spans="2:7" ht="15" customHeight="1">
      <c r="B80" s="646" t="s">
        <v>679</v>
      </c>
      <c r="C80" s="646"/>
      <c r="D80" s="648" t="str">
        <f>Насловна!C21</f>
        <v>29.02.</v>
      </c>
      <c r="E80" s="649"/>
      <c r="F80" s="650" t="str">
        <f>Насловна!I21</f>
        <v>2024 година</v>
      </c>
      <c r="G80" s="651"/>
    </row>
    <row r="81" spans="2:7" ht="2.25" customHeight="1">
      <c r="B81" s="128"/>
      <c r="C81" s="128"/>
      <c r="D81" s="128"/>
      <c r="E81" s="128"/>
      <c r="F81" s="214"/>
      <c r="G81" s="213"/>
    </row>
    <row r="82" spans="2:7" ht="12.75">
      <c r="B82" s="647" t="s">
        <v>741</v>
      </c>
      <c r="C82" s="647"/>
      <c r="D82" s="128"/>
      <c r="E82" s="128"/>
      <c r="F82" s="211"/>
      <c r="G82" s="213" t="s">
        <v>62</v>
      </c>
    </row>
    <row r="83" spans="2:7" ht="12.75">
      <c r="B83" s="638" t="str">
        <f>Насловна!C18</f>
        <v>Елена Димиќ</v>
      </c>
      <c r="C83" s="639"/>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2023-12-25T23:21:35Z</cp:lastPrinted>
  <dcterms:created xsi:type="dcterms:W3CDTF">2013-01-23T21:41:33Z</dcterms:created>
  <dcterms:modified xsi:type="dcterms:W3CDTF">2024-02-09T08:19:13Z</dcterms:modified>
  <cp:category/>
  <cp:version/>
  <cp:contentType/>
  <cp:contentStatus/>
</cp:coreProperties>
</file>