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<sst xmlns="http://schemas.openxmlformats.org/spreadsheetml/2006/main" count="1333" uniqueCount="874">
  <si>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</si>
  <si>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</si>
  <si>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</si>
  <si>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</si>
  <si>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</si>
  <si>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</si>
  <si>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</si>
  <si>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</si>
  <si>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</si>
  <si>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</si>
  <si>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</si>
  <si>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</si>
  <si>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</si>
  <si>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</si>
  <si>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</si>
  <si>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</si>
  <si>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</si>
  <si>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</si>
  <si>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</si>
  <si>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</si>
  <si>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</si>
  <si>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</si>
  <si>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</si>
  <si>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</si>
  <si>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</si>
  <si>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</si>
  <si>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</si>
  <si>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</si>
  <si>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</si>
  <si>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</si>
  <si>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</si>
  <si>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</si>
  <si>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</si>
  <si>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</si>
  <si>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</si>
  <si>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</si>
  <si>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</si>
  <si>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</si>
  <si>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</si>
  <si>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</si>
  <si>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</si>
  <si>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</si>
  <si>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</si>
  <si>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</si>
  <si>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</si>
  <si>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</si>
  <si>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</si>
  <si>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</si>
  <si>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</si>
  <si>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</si>
  <si>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</si>
  <si>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</si>
  <si>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</si>
  <si>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</si>
  <si>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</si>
  <si>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</si>
  <si>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</si>
  <si>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</si>
  <si>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</si>
  <si>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</si>
  <si>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</si>
  <si>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</si>
  <si>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</si>
  <si>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</si>
  <si>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</si>
  <si>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</si>
  <si>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</si>
  <si>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</si>
  <si>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</si>
  <si>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</si>
  <si>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</si>
  <si>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</si>
  <si>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</si>
  <si>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</si>
  <si>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</si>
  <si>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</si>
  <si>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</si>
  <si>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</si>
  <si>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</si>
  <si>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</si>
  <si>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</si>
  <si>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</si>
  <si>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</si>
  <si>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</si>
  <si>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</si>
  <si>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</si>
  <si>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</si>
  <si>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</si>
  <si>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</si>
  <si>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</si>
  <si>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</si>
  <si>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</si>
  <si>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</si>
  <si>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</si>
  <si>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</si>
  <si>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</si>
  <si>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</si>
  <si>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</si>
  <si>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</si>
  <si>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</si>
  <si>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</si>
  <si>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</si>
  <si>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</si>
  <si>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</si>
  <si>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</si>
  <si>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</si>
  <si>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</si>
  <si>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</si>
  <si>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</si>
  <si>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</si>
  <si>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</si>
  <si>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</si>
  <si>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</si>
  <si>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</si>
  <si>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</si>
  <si>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</si>
  <si>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</si>
  <si>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</si>
  <si>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</si>
  <si>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</si>
  <si>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</si>
  <si>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</si>
  <si>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</si>
  <si>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</si>
  <si>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</si>
  <si>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</si>
  <si>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</si>
  <si>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</si>
  <si>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</si>
  <si>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</si>
  <si>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</si>
  <si>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</si>
  <si>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</si>
  <si>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</si>
  <si>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</si>
  <si>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</si>
  <si>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</si>
  <si>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</si>
  <si>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</si>
  <si>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</si>
  <si>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</si>
  <si>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</si>
  <si>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</si>
  <si>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</si>
  <si>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</si>
  <si>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</si>
  <si>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</si>
  <si>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</si>
  <si>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</si>
  <si>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</si>
  <si>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</si>
  <si>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</si>
  <si>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</si>
  <si>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</si>
  <si>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</si>
  <si>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</si>
  <si>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</si>
  <si>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</si>
  <si>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</si>
  <si>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</si>
  <si>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</si>
  <si>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</si>
  <si>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</si>
  <si>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</si>
  <si>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</si>
  <si>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</si>
  <si>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</si>
  <si>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</si>
  <si>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</si>
  <si>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</si>
  <si>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</si>
  <si>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</si>
  <si>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</si>
  <si>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</si>
  <si>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</si>
  <si>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</si>
  <si>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</si>
  <si>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</si>
  <si>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</si>
  <si>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</si>
  <si>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</si>
  <si>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</si>
  <si>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</si>
  <si>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</si>
  <si>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</si>
  <si>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</si>
  <si>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</si>
  <si>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</si>
  <si>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</si>
  <si>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</si>
  <si>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</si>
  <si>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</si>
  <si>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</si>
  <si>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</si>
  <si>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</si>
  <si>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</si>
  <si>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</si>
  <si>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</si>
  <si>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</si>
  <si>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</si>
  <si>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</si>
  <si>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</si>
  <si>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</si>
  <si>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</si>
  <si>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</si>
  <si>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</si>
  <si>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</si>
  <si>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</si>
  <si>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</si>
  <si>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</si>
  <si>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</si>
  <si>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</si>
  <si>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</si>
  <si>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</si>
  <si>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</si>
  <si>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</si>
  <si>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</si>
  <si>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</si>
  <si>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</si>
  <si>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</si>
  <si>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</si>
  <si>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</si>
  <si>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</si>
  <si>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</si>
  <si>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</si>
  <si>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</si>
  <si>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</si>
  <si>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</si>
  <si>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</si>
  <si>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</si>
  <si>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</si>
  <si>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</si>
  <si>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</si>
  <si>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</si>
  <si>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</si>
  <si>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</si>
  <si>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</si>
  <si>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</si>
  <si>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</si>
  <si>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</si>
  <si>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</si>
  <si>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</si>
  <si>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</si>
  <si>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</si>
  <si>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</si>
  <si>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</si>
  <si>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</si>
  <si>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</si>
  <si>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</si>
  <si>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</si>
  <si>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</si>
  <si>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</si>
  <si>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</si>
  <si>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</si>
  <si>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</si>
  <si>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</si>
  <si>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</si>
  <si>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</si>
  <si>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</si>
  <si>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</si>
  <si>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</si>
  <si>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</si>
  <si>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</si>
  <si>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</si>
  <si>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</si>
  <si>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</si>
  <si>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</si>
  <si>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</si>
  <si>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</si>
  <si>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</si>
  <si>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</si>
  <si>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</si>
  <si>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</si>
  <si>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</si>
  <si>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</si>
  <si>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</si>
  <si>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</si>
  <si>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</si>
  <si>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</si>
  <si>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</si>
  <si>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</si>
  <si>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</si>
  <si>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</si>
  <si>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</si>
  <si>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</si>
  <si>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</si>
  <si>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</si>
  <si>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</si>
  <si>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</si>
  <si>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</si>
  <si>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</si>
  <si>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</si>
  <si>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</si>
  <si>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</si>
  <si>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</si>
  <si>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</si>
  <si>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</si>
  <si>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</si>
  <si>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</si>
  <si>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</si>
  <si>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</si>
  <si>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</si>
  <si>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</si>
  <si>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</si>
  <si>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</si>
  <si>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</si>
  <si>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</si>
  <si>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</si>
  <si>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</si>
  <si>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</si>
  <si>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</si>
  <si>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</si>
  <si>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</si>
  <si>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</si>
  <si>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</si>
  <si>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</si>
  <si>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</si>
  <si>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</si>
  <si>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</si>
  <si>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</si>
  <si>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</si>
  <si>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</si>
  <si>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</si>
  <si>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</si>
  <si>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</si>
  <si>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</si>
  <si>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</si>
  <si>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</si>
  <si>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</si>
  <si>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</si>
  <si>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</si>
  <si>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</si>
  <si>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</si>
  <si>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</si>
  <si>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</si>
  <si>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</si>
  <si>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</si>
  <si>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</si>
  <si>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</si>
  <si>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</si>
  <si>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</si>
  <si>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</si>
  <si>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</si>
  <si>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</si>
  <si>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</si>
  <si>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</si>
  <si>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</si>
  <si>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</si>
  <si>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</si>
  <si>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</si>
  <si>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</si>
  <si>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</si>
  <si>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</si>
  <si>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</si>
  <si>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</si>
  <si>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</si>
  <si>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</si>
  <si>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</si>
  <si>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</si>
  <si>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</si>
  <si>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</si>
  <si>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</si>
  <si>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</si>
  <si>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</si>
  <si>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</si>
  <si>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</si>
  <si>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</si>
  <si>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</si>
  <si>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</si>
  <si>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</si>
  <si>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</si>
  <si>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</si>
  <si>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</si>
  <si>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</si>
  <si>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</si>
  <si>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</si>
  <si>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</si>
  <si>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</si>
  <si>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</si>
  <si>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</si>
  <si>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</si>
  <si>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</si>
  <si>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</si>
  <si>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</si>
  <si>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</si>
  <si>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</si>
  <si>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</si>
  <si>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</si>
  <si>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</si>
  <si>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</si>
  <si>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</si>
  <si>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</si>
  <si>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</si>
  <si>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</si>
  <si>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</si>
  <si>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</si>
  <si>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</si>
  <si>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</si>
  <si>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</si>
  <si>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</si>
  <si>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</si>
  <si>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</si>
  <si>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</si>
  <si>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</si>
  <si>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</si>
  <si>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</si>
  <si>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</si>
  <si>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</si>
  <si>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</si>
  <si>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</si>
  <si>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</si>
  <si>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</si>
  <si>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</si>
  <si>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</si>
  <si>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</si>
  <si>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</si>
  <si>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</si>
  <si>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</si>
  <si>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</si>
  <si>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</si>
  <si>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</si>
  <si>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</si>
  <si>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</si>
  <si>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</si>
  <si>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</si>
  <si>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</si>
  <si>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</si>
  <si>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</si>
  <si>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</si>
  <si>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</si>
  <si>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</si>
  <si>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</si>
  <si>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</si>
  <si>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</si>
  <si>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</si>
  <si>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</si>
  <si>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</si>
  <si>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</si>
  <si>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</si>
  <si>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</si>
  <si>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</si>
  <si>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</si>
  <si>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</si>
  <si>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</si>
  <si>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</si>
  <si>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</si>
  <si>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</si>
  <si>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</si>
  <si>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</si>
  <si>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</si>
  <si>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</si>
  <si>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</si>
  <si>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</si>
  <si>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</si>
  <si>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</si>
  <si>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</si>
  <si>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</si>
  <si>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</si>
  <si>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</si>
  <si>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</si>
  <si>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</si>
  <si>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</si>
  <si>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</si>
  <si>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</si>
  <si>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</si>
  <si>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</si>
  <si>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</si>
  <si>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</si>
  <si>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</si>
  <si>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</si>
  <si>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</si>
  <si>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</si>
  <si>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</si>
  <si>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</si>
  <si>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</si>
  <si>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</si>
  <si>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</si>
  <si>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</si>
  <si>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</si>
  <si>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</si>
  <si>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</si>
  <si>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</si>
  <si>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</si>
  <si>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</si>
  <si>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</si>
  <si>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</si>
  <si>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</si>
  <si>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</si>
  <si>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</si>
  <si>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</si>
  <si>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</si>
  <si>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</si>
  <si>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</si>
  <si>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</si>
  <si>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</si>
  <si>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</si>
  <si>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</si>
  <si>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</si>
  <si>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</si>
  <si>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</si>
  <si>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</si>
  <si>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</si>
  <si>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</si>
  <si>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</si>
  <si>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</si>
  <si>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</si>
  <si>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</si>
  <si>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</si>
  <si>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</si>
  <si>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</si>
  <si>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</si>
  <si>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</si>
  <si>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</si>
  <si>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</si>
  <si>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</si>
  <si>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</si>
  <si>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</si>
  <si>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</si>
  <si>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</si>
  <si>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</si>
  <si>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</si>
  <si>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</si>
  <si>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</si>
  <si>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</si>
  <si>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</si>
  <si>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</si>
  <si>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</si>
  <si>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</si>
  <si>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</si>
  <si>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</si>
  <si>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</si>
  <si>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</si>
  <si>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</si>
  <si>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</si>
  <si>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</si>
  <si>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</si>
  <si>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</si>
  <si>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</si>
  <si>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</si>
  <si>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</si>
  <si>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</si>
  <si>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</si>
  <si>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</si>
  <si>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</si>
  <si>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</si>
  <si>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</si>
  <si>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</si>
  <si>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</si>
  <si>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</si>
  <si>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</si>
  <si>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</si>
  <si>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</si>
  <si>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</si>
  <si>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</si>
  <si>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</si>
  <si>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</si>
  <si>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</si>
  <si>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</si>
  <si>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</si>
  <si>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</si>
  <si>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</si>
  <si>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</si>
  <si>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</si>
  <si>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</si>
  <si>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</si>
  <si>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</si>
  <si>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</si>
  <si>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</si>
  <si>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</si>
  <si>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</si>
  <si>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</si>
  <si>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</si>
  <si>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</si>
  <si>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</si>
  <si>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</si>
  <si>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</si>
  <si>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</si>
  <si>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</si>
  <si>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</si>
  <si>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</si>
  <si>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</si>
  <si>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</si>
  <si>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</si>
  <si>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</si>
  <si>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</si>
  <si>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</si>
  <si>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</si>
  <si>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</si>
  <si>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</si>
  <si>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</si>
  <si>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</si>
  <si>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</si>
  <si>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</si>
  <si>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</si>
  <si>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</si>
  <si>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</si>
  <si>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</si>
  <si>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</si>
  <si>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</si>
  <si>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</si>
  <si>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</si>
  <si>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</si>
  <si>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</si>
  <si>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</si>
  <si>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</si>
  <si>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</si>
  <si>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</si>
  <si>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</si>
  <si>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</si>
  <si>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</si>
  <si>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</si>
  <si>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</si>
  <si>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</si>
  <si>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</si>
  <si>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</si>
  <si>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</si>
  <si>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</si>
  <si>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</si>
  <si>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</si>
  <si>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</si>
  <si>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</si>
  <si>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</si>
  <si>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</si>
  <si>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</si>
  <si>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</si>
  <si>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</si>
  <si>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</si>
  <si>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</si>
  <si>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</si>
  <si>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</si>
  <si>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</si>
  <si>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</si>
  <si>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</si>
  <si>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</si>
  <si>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</si>
  <si>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</si>
  <si>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</si>
  <si>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</si>
  <si>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</si>
  <si>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</si>
  <si>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</si>
  <si>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</si>
  <si>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</si>
  <si>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</si>
  <si>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</si>
  <si>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</si>
  <si>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</si>
  <si>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</si>
  <si>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</si>
  <si>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</si>
  <si>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</si>
  <si>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</si>
  <si>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</si>
  <si>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</si>
  <si>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</si>
  <si>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</si>
  <si>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</si>
  <si>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</si>
  <si>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</si>
  <si>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</si>
  <si>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</si>
  <si>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</si>
  <si>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</si>
  <si>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</si>
  <si>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</si>
  <si>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</si>
  <si>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</si>
  <si>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</si>
  <si>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</si>
  <si>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</si>
  <si>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</si>
  <si>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</si>
  <si>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</si>
  <si>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</si>
  <si>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</si>
  <si>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</si>
  <si>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</si>
  <si>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</si>
  <si>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</si>
  <si>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</si>
  <si>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</si>
  <si>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</si>
  <si>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</si>
  <si>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</si>
  <si>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</si>
  <si>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</si>
  <si>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</si>
  <si>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</si>
  <si>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</si>
  <si>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</si>
  <si>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</si>
  <si>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</si>
  <si>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</si>
  <si>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</si>
  <si>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</si>
  <si>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</si>
  <si>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</si>
  <si>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</si>
  <si>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</si>
  <si>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</si>
  <si>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</si>
  <si>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</si>
  <si>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</si>
  <si>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</si>
  <si>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</si>
  <si>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</si>
  <si>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</si>
  <si>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</si>
  <si>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</si>
  <si>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</si>
  <si>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</si>
  <si>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</si>
  <si>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</si>
  <si>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</si>
  <si>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</si>
  <si>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</si>
  <si>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</si>
  <si>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</si>
  <si>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</si>
  <si>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</si>
  <si>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</si>
  <si>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</si>
  <si>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</si>
  <si>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</si>
  <si>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</si>
  <si>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</si>
  <si>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</si>
  <si>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</si>
  <si>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</si>
  <si>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</si>
  <si>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</si>
  <si>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</si>
  <si>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</si>
  <si>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</si>
  <si>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</si>
  <si>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</si>
  <si>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</si>
  <si>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</si>
  <si>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</si>
  <si>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</si>
  <si>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</si>
  <si>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</si>
  <si>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</si>
  <si>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</si>
  <si>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</si>
  <si>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</si>
  <si>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</si>
  <si>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</si>
  <si>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</si>
  <si>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</si>
  <si>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</si>
  <si>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</si>
  <si>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</si>
  <si>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</si>
  <si>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</si>
  <si>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</si>
  <si>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</si>
  <si>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</si>
  <si>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</si>
  <si>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</si>
  <si>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</si>
  <si>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</si>
  <si>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</si>
  <si>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</si>
  <si>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</si>
  <si>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</si>
  <si>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</si>
  <si>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</si>
  <si>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</si>
  <si>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</si>
  <si>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</si>
  <si>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</si>
  <si>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</si>
  <si>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</si>
  <si>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</si>
  <si>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</si>
  <si>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</si>
  <si>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</si>
  <si>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</si>
  <si>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</si>
  <si>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</si>
  <si>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</si>
  <si>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</si>
  <si>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</si>
  <si>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</si>
  <si>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</si>
  <si>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</si>
  <si>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</si>
  <si>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</si>
  <si>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</si>
  <si>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</si>
  <si>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</si>
  <si>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</si>
  <si>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</si>
  <si>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</si>
  <si>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</si>
  <si>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</si>
  <si>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</si>
  <si>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</si>
  <si>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</si>
  <si>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</si>
  <si>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</si>
  <si>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</si>
  <si>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</si>
  <si>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</si>
  <si>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</si>
  <si>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</si>
  <si>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</si>
  <si>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</si>
  <si>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</si>
  <si>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</si>
  <si>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</si>
  <si>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</si>
  <si>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</si>
  <si>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</si>
  <si>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</si>
  <si>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</si>
  <si>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</si>
  <si>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</si>
  <si>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</si>
  <si>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</si>
  <si>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</si>
  <si>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</si>
  <si>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</si>
  <si>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</si>
  <si>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</si>
  <si>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</si>
  <si>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</si>
  <si>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</si>
  <si>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</si>
  <si>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</si>
  <si>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</si>
  <si>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</si>
  <si>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</si>
  <si>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</si>
  <si>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</si>
  <si>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</si>
  <si>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</si>
  <si>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</si>
  <si>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</si>
  <si>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</si>
  <si>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</si>
  <si>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</si>
  <si>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</si>
  <si>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</si>
  <si>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</si>
  <si>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</si>
  <si>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</si>
  <si>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</si>
  <si>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</si>
  <si>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</si>
  <si>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</si>
  <si>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</si>
  <si>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</si>
  <si>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</si>
  <si>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4</t>
  </si>
  <si>
    <t>0</t>
  </si>
  <si>
    <t>2</t>
  </si>
  <si>
    <t>9</t>
  </si>
  <si>
    <t>7</t>
  </si>
  <si>
    <t>6</t>
  </si>
  <si>
    <t>8</t>
  </si>
  <si>
    <t>Основно училиште "Карпош"</t>
  </si>
  <si>
    <t>с.Умин Дол</t>
  </si>
  <si>
    <t>с.Умин Дол,Куманово</t>
  </si>
  <si>
    <t xml:space="preserve">078 221 660 </t>
  </si>
  <si>
    <t>karpos_umindol@yahoo.com</t>
  </si>
  <si>
    <t>Елена Димиќ</t>
  </si>
  <si>
    <t>Тања Тодоровска</t>
  </si>
  <si>
    <t>Куманово</t>
  </si>
  <si>
    <t>2022</t>
  </si>
  <si>
    <t>85.20</t>
  </si>
  <si>
    <t>Основно образование</t>
  </si>
  <si>
    <t xml:space="preserve">Основно образование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</si>
</sst>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855</v>
      </c>
      <c r="E4" s="242" t="s">
        <v>856</v>
      </c>
      <c r="F4" s="242" t="s">
        <v>857</v>
      </c>
      <c r="G4" s="242" t="s">
        <v>858</v>
      </c>
      <c r="H4" s="242" t="s">
        <v>856</v>
      </c>
      <c r="I4" s="242" t="s">
        <v>858</v>
      </c>
      <c r="J4" s="242" t="s">
        <v>859</v>
      </c>
      <c r="K4" s="115"/>
      <c r="L4" s="115"/>
      <c r="M4" s="115"/>
      <c r="N4" s="115"/>
      <c r="O4" s="115"/>
      <c r="P4" s="115"/>
      <c r="Q4" s="115"/>
    </row>
    <row r="5" spans="2:17" ht="17.25" customHeight="1">
      <c r="B5" s="59" t="s">
        <v>325</v>
      </c>
      <c r="C5" s="242" t="s">
        <v>859</v>
      </c>
      <c r="D5" s="242" t="s">
        <v>855</v>
      </c>
      <c r="E5" s="242" t="s">
        <v>323</v>
      </c>
      <c r="F5" s="242" t="s">
        <v>856</v>
      </c>
      <c r="G5" s="242" t="s">
        <v>323</v>
      </c>
      <c r="H5" s="242" t="s">
        <v>856</v>
      </c>
      <c r="I5" s="242" t="s">
        <v>330</v>
      </c>
      <c r="J5" s="242" t="s">
        <v>860</v>
      </c>
      <c r="K5" s="242" t="s">
        <v>855</v>
      </c>
      <c r="L5" s="242" t="s">
        <v>858</v>
      </c>
      <c r="M5" s="242" t="s">
        <v>859</v>
      </c>
      <c r="N5" s="242" t="s">
        <v>861</v>
      </c>
      <c r="O5" s="242" t="s">
        <v>330</v>
      </c>
      <c r="P5" s="242" t="s">
        <v>323</v>
      </c>
      <c r="Q5" s="242" t="s">
        <v>856</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855</v>
      </c>
      <c r="D13" s="242" t="s">
        <v>856</v>
      </c>
      <c r="E13" s="242" t="s">
        <v>323</v>
      </c>
      <c r="F13" s="242" t="s">
        <v>859</v>
      </c>
      <c r="G13" s="242" t="s">
        <v>858</v>
      </c>
      <c r="H13" s="242" t="s">
        <v>859</v>
      </c>
      <c r="I13" s="242" t="s">
        <v>855</v>
      </c>
      <c r="J13" s="242" t="s">
        <v>323</v>
      </c>
      <c r="K13" s="242" t="s">
        <v>323</v>
      </c>
      <c r="L13" s="242" t="s">
        <v>323</v>
      </c>
      <c r="M13" s="242" t="s">
        <v>855</v>
      </c>
      <c r="N13" s="242" t="s">
        <v>323</v>
      </c>
      <c r="O13" s="242" t="s">
        <v>860</v>
      </c>
      <c r="P13" s="36"/>
      <c r="Q13" s="36"/>
    </row>
    <row r="14" spans="2:17" ht="17.25" customHeight="1">
      <c r="B14" s="60" t="s">
        <v>240</v>
      </c>
      <c r="C14" s="274">
        <v>2022</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2022</v>
      </c>
      <c r="W19" s="261"/>
      <c r="X19" s="244" t="s">
        <v>9</v>
      </c>
      <c r="Y19" s="241"/>
      <c r="Z19" s="241"/>
      <c r="AA19" s="241"/>
      <c r="AB19" s="241"/>
      <c r="AC19" s="241"/>
      <c r="AD19" s="241"/>
    </row>
    <row r="20" spans="2:30" ht="17.25" customHeight="1">
      <c r="B20" s="59" t="s">
        <v>320</v>
      </c>
      <c r="C20" s="281" t="s">
        <v>869</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849</v>
      </c>
      <c r="D21" s="280"/>
      <c r="E21" s="280"/>
      <c r="F21" s="280"/>
      <c r="G21" s="280"/>
      <c r="H21" s="280"/>
      <c r="I21" s="276" t="s">
        <v>850</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870</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B696"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34">
      <selection activeCell="AD96" sqref="AD96:AG96"/>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5</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v>
      </c>
      <c r="P13" s="302"/>
      <c r="Q13" s="302"/>
      <c r="R13" s="302"/>
      <c r="S13" s="302"/>
      <c r="T13" s="302"/>
      <c r="U13" s="302"/>
      <c r="V13" s="302"/>
      <c r="W13" s="302"/>
      <c r="X13" s="302"/>
      <c r="Y13" s="303" t="str">
        <f>Насловна!C10</f>
        <v>с.Умин Дол,Куманово</v>
      </c>
      <c r="Z13" s="303"/>
      <c r="AA13" s="303"/>
      <c r="AB13" s="303" t="str">
        <f>Насловна!C11</f>
        <v>078 221 660 </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2022</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2022</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0</v>
      </c>
      <c r="AA28" s="331"/>
      <c r="AB28" s="331"/>
      <c r="AC28" s="331"/>
      <c r="AD28" s="331">
        <f>AD29+AD34+AD39+AD51+AD55+AD60+AD64+AD70</f>
        <v>1602920</v>
      </c>
      <c r="AE28" s="331"/>
      <c r="AF28" s="331"/>
      <c r="AG28" s="331"/>
      <c r="AH28" s="19"/>
      <c r="AI28" s="2"/>
      <c r="AJ28" s="2"/>
      <c r="AK28" s="25"/>
      <c r="AL28" s="5"/>
      <c r="AM28" s="194"/>
      <c r="AN28" s="95"/>
      <c r="AO28" s="42"/>
      <c r="AP28" s="42">
        <f>Z28</f>
        <v>0</v>
      </c>
      <c r="AQ28" s="42">
        <f>AD28</f>
        <v>1602920</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0</v>
      </c>
      <c r="AA39" s="338"/>
      <c r="AB39" s="338"/>
      <c r="AC39" s="338"/>
      <c r="AD39" s="338">
        <f>AD40+AD41+AD46+AD47+AD48+AD49+AD50</f>
        <v>1602920</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v>1550000</v>
      </c>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c r="AA48" s="339"/>
      <c r="AB48" s="339"/>
      <c r="AC48" s="339"/>
      <c r="AD48" s="339">
        <v>52920</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1602920</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-1602920</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0</v>
      </c>
      <c r="AA94" s="331"/>
      <c r="AB94" s="331"/>
      <c r="AC94" s="331"/>
      <c r="AD94" s="331">
        <f>AD28+AD79+AD90</f>
        <v>1602920</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7300</v>
      </c>
      <c r="AE95" s="348"/>
      <c r="AF95" s="348"/>
      <c r="AG95" s="348"/>
      <c r="AH95" s="19"/>
      <c r="AI95" s="2"/>
      <c r="AJ95" s="2"/>
      <c r="AK95" s="25"/>
      <c r="AL95" s="5"/>
      <c r="AM95" s="194"/>
      <c r="AN95" s="95"/>
      <c r="AO95" s="42">
        <f>AD95</f>
        <v>7300</v>
      </c>
      <c r="AP95" s="42">
        <f>Z95</f>
        <v>0</v>
      </c>
      <c r="AQ95" s="42">
        <f>AD95</f>
        <v>7300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7300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7300</v>
      </c>
      <c r="AE98" s="348"/>
      <c r="AF98" s="348"/>
      <c r="AG98" s="348"/>
      <c r="AH98" s="19"/>
      <c r="AK98" s="25"/>
      <c r="AM98" s="194"/>
      <c r="AN98" s="95"/>
      <c r="AO98" s="42">
        <f>AD94</f>
        <v>1602920</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v>7300</v>
      </c>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0</v>
      </c>
      <c r="AA106" s="357"/>
      <c r="AB106" s="357"/>
      <c r="AC106" s="358"/>
      <c r="AD106" s="368">
        <f>IF(AD96&gt;AD95,AL107,AL106)</f>
        <v>1610220</v>
      </c>
      <c r="AE106" s="357"/>
      <c r="AF106" s="357"/>
      <c r="AG106" s="358"/>
      <c r="AH106" s="19"/>
      <c r="AK106" s="181">
        <f>Z94+Z95</f>
        <v>0</v>
      </c>
      <c r="AL106" s="181">
        <f>AD94+AD95</f>
        <v>1610220</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0</v>
      </c>
      <c r="AL107" s="181">
        <f>AD94+AD96</f>
        <v>1602920</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0</v>
      </c>
      <c r="AA127" s="357"/>
      <c r="AB127" s="357"/>
      <c r="AC127" s="358"/>
      <c r="AD127" s="368">
        <f>SUM(AD132:AD135)</f>
        <v>1610220</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c r="AA132" s="350"/>
      <c r="AB132" s="350"/>
      <c r="AC132" s="351"/>
      <c r="AD132" s="349"/>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v>1610220</v>
      </c>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0</v>
      </c>
      <c r="AA146" s="331"/>
      <c r="AB146" s="331"/>
      <c r="AC146" s="331"/>
      <c r="AD146" s="331">
        <f>AD107+AD116+AD122+AD127+AD136+AD140+AD144+AD145</f>
        <v>1610220</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0</v>
      </c>
      <c r="AA148" s="348"/>
      <c r="AB148" s="348"/>
      <c r="AC148" s="348"/>
      <c r="AD148" s="348">
        <f>AD146+AD147</f>
        <v>1610220</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v>26</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28.02.</v>
      </c>
      <c r="G153" s="387"/>
      <c r="H153" s="387"/>
      <c r="I153" s="388" t="str">
        <f>Насловна!I21</f>
        <v>2023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26">
      <selection activeCell="AE27" sqref="AE27:AG27"/>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7</v>
      </c>
      <c r="AC6" s="80" t="str">
        <f>Насловна!N5</f>
        <v>8</v>
      </c>
      <c r="AD6" s="80" t="str">
        <f>Насловна!O5</f>
        <v>5</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v>
      </c>
      <c r="L13" s="444"/>
      <c r="M13" s="444"/>
      <c r="N13" s="444"/>
      <c r="O13" s="444"/>
      <c r="P13" s="444"/>
      <c r="Q13" s="444"/>
      <c r="R13" s="444"/>
      <c r="S13" s="445" t="str">
        <f>Насловна!C10</f>
        <v>с.Умин Дол,Куманово</v>
      </c>
      <c r="T13" s="444"/>
      <c r="U13" s="446" t="str">
        <f>Насловна!C11</f>
        <v>078 221 660 </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2022</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2022</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0</v>
      </c>
      <c r="W44" s="346"/>
      <c r="X44" s="346"/>
      <c r="Y44" s="346">
        <f>Y45+Y59+Y60+Y65+Y66+Y67+Y68+Y69+Y70+Y71</f>
        <v>393340</v>
      </c>
      <c r="Z44" s="346"/>
      <c r="AA44" s="346"/>
      <c r="AB44" s="346">
        <f>AB45+AB59+AB60+AB65+AB66+AB67+AB68+AB69+AB70+AB71</f>
        <v>0</v>
      </c>
      <c r="AC44" s="346"/>
      <c r="AD44" s="346"/>
      <c r="AE44" s="346">
        <f>AE45+AE59+AE60+AE65+AE66+AE67+AE68+AE69+AE70+AE71</f>
        <v>393340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7300</v>
      </c>
      <c r="Z45" s="346"/>
      <c r="AA45" s="346"/>
      <c r="AB45" s="346">
        <f>AB46+AB47+AB48+AB49+AB50+AB51+AB52+AB58</f>
        <v>0</v>
      </c>
      <c r="AC45" s="346"/>
      <c r="AD45" s="346"/>
      <c r="AE45" s="346">
        <f>AE46+AE47+AE48+AE49+AE50+AE51+AE52+AE58</f>
        <v>7300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v>7300</v>
      </c>
      <c r="Z46" s="339"/>
      <c r="AA46" s="339"/>
      <c r="AB46" s="339"/>
      <c r="AC46" s="339"/>
      <c r="AD46" s="339"/>
      <c r="AE46" s="426">
        <f>Y46-AB46</f>
        <v>7300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v>386040</v>
      </c>
      <c r="Z71" s="339"/>
      <c r="AA71" s="339"/>
      <c r="AB71" s="339"/>
      <c r="AC71" s="339"/>
      <c r="AD71" s="339"/>
      <c r="AE71" s="426">
        <f>Y71-AB71</f>
        <v>386040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0</v>
      </c>
      <c r="W89" s="346"/>
      <c r="X89" s="346"/>
      <c r="Y89" s="346">
        <f>Y26+Y44+Y72+Y84+Y88</f>
        <v>393340</v>
      </c>
      <c r="Z89" s="346"/>
      <c r="AA89" s="346"/>
      <c r="AB89" s="346">
        <f>AB26+AB44+AB72+AB84+AB88</f>
        <v>0</v>
      </c>
      <c r="AC89" s="346"/>
      <c r="AD89" s="346"/>
      <c r="AE89" s="346">
        <f>AE26+AE44+AE72+AE84+AE88</f>
        <v>393340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0</v>
      </c>
      <c r="W108" s="462"/>
      <c r="X108" s="462"/>
      <c r="Y108" s="462"/>
      <c r="Z108" s="462"/>
      <c r="AA108" s="463"/>
      <c r="AB108" s="461">
        <f>AB109+AB115+AB120+AB121+AB134+AB140+AB141+AB142+AB143</f>
        <v>393340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386040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v>386040</v>
      </c>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v>7300</v>
      </c>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0</v>
      </c>
      <c r="W145" s="462"/>
      <c r="X145" s="462"/>
      <c r="Y145" s="462"/>
      <c r="Z145" s="462"/>
      <c r="AA145" s="463"/>
      <c r="AB145" s="461">
        <f>AB96+AB99+AB100+AB108+AB144</f>
        <v>393340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28.02.</v>
      </c>
      <c r="G150" s="438"/>
      <c r="H150" s="438"/>
      <c r="I150" s="439" t="str">
        <f>Насловна!I21</f>
        <v>2023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6">
      <selection activeCell="Y153" sqref="Y153:AB153"/>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7</v>
      </c>
      <c r="AC6" s="69" t="str">
        <f>Насловна!N5</f>
        <v>8</v>
      </c>
      <c r="AD6" s="69" t="str">
        <f>Насловна!O5</f>
        <v>5</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v>
      </c>
      <c r="M13" s="302"/>
      <c r="N13" s="302"/>
      <c r="O13" s="302"/>
      <c r="P13" s="302"/>
      <c r="Q13" s="302"/>
      <c r="R13" s="302"/>
      <c r="S13" s="302"/>
      <c r="T13" s="302"/>
      <c r="U13" s="302"/>
      <c r="V13" s="302"/>
      <c r="W13" s="303" t="str">
        <f>Насловна!C10</f>
        <v>с.Умин Дол,Куманово</v>
      </c>
      <c r="X13" s="555"/>
      <c r="Y13" s="555"/>
      <c r="Z13" s="555"/>
      <c r="AA13" s="555"/>
      <c r="AB13" s="553" t="str">
        <f>Насловна!C11</f>
        <v>078 221 660 </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2022</v>
      </c>
      <c r="AA21" s="560"/>
      <c r="AB21" s="560"/>
      <c r="AC21" s="560"/>
      <c r="AD21" s="560"/>
      <c r="AE21" s="560"/>
      <c r="AF21" s="561"/>
    </row>
    <row r="22" spans="3:37" ht="13.5" customHeight="1">
      <c r="C22" s="158" t="s">
        <v>318</v>
      </c>
      <c r="D22" s="557" t="str">
        <f>Насловна!U19</f>
        <v>31.12.</v>
      </c>
      <c r="E22" s="558"/>
      <c r="F22" s="443">
        <f>Насловна!V19</f>
        <v>2022</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0</v>
      </c>
      <c r="AK130" s="175">
        <f>'Биланс на ПР'!AD48</f>
        <v>52920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0</v>
      </c>
      <c r="AK131" s="175">
        <f>'Биланс на ПР'!AD48</f>
        <v>52920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0</v>
      </c>
      <c r="AK132" s="175">
        <f>'Биланс на ПР'!AD48</f>
        <v>52920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0</v>
      </c>
      <c r="AK133" s="175">
        <f>'Биланс на ПР'!AD48</f>
        <v>52920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0</v>
      </c>
      <c r="AK134" s="175">
        <f>'Биланс на ПР'!AD48</f>
        <v>52920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0</v>
      </c>
      <c r="AK153" s="175">
        <f>'Биланс на ПР'!AD127</f>
        <v>1610220</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0</v>
      </c>
      <c r="AK154" s="175">
        <f>'Биланс на ПР'!AD127</f>
        <v>1610220</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0</v>
      </c>
      <c r="AK155" s="175">
        <f>'Биланс на ПР'!AD127</f>
        <v>1610220</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26</v>
      </c>
      <c r="AD157" s="504"/>
      <c r="AE157" s="504"/>
      <c r="AF157" s="505"/>
      <c r="AG157" s="20"/>
      <c r="AJ157" s="175">
        <f>'Биланс на ПР'!Z149</f>
        <v>0</v>
      </c>
      <c r="AK157" s="175">
        <f>'Биланс на ПР'!AD149</f>
        <v>26</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28.02.</v>
      </c>
      <c r="G161" s="526"/>
      <c r="H161" s="527" t="str">
        <f>Насловна!I21</f>
        <v>2023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13">
      <selection activeCell="F58" sqref="F58"/>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5</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v>
      </c>
      <c r="M13" s="599"/>
      <c r="N13" s="599"/>
      <c r="O13" s="599"/>
      <c r="P13" s="599"/>
      <c r="Q13" s="599"/>
      <c r="R13" s="599"/>
      <c r="S13" s="599"/>
      <c r="T13" s="599"/>
      <c r="U13" s="599"/>
      <c r="V13" s="599" t="str">
        <f>Насловна!C10</f>
        <v>с.Умин Дол,Куманово</v>
      </c>
      <c r="W13" s="599"/>
      <c r="X13" s="599"/>
      <c r="Y13" s="599"/>
      <c r="Z13" s="599"/>
      <c r="AA13" s="599" t="str">
        <f>Насловна!C11</f>
        <v>078 221 660 </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2022</v>
      </c>
      <c r="X20" s="627"/>
      <c r="Y20" s="627"/>
    </row>
    <row r="21" spans="21:32" ht="13.5" customHeight="1">
      <c r="U21" s="52"/>
      <c r="Z21" s="628" t="str">
        <f>Насловна!C22</f>
        <v>2022</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871</v>
      </c>
      <c r="F26" s="587"/>
      <c r="G26" s="587"/>
      <c r="H26" s="587"/>
      <c r="I26" s="637" t="s">
        <v>872</v>
      </c>
      <c r="J26" s="637"/>
      <c r="K26" s="637"/>
      <c r="L26" s="637"/>
      <c r="M26" s="637"/>
      <c r="N26" s="637"/>
      <c r="O26" s="637"/>
      <c r="P26" s="637"/>
      <c r="Q26" s="637"/>
      <c r="R26" s="637"/>
      <c r="S26" s="637"/>
      <c r="T26" s="637"/>
      <c r="U26" s="637"/>
      <c r="V26" s="637"/>
      <c r="W26" s="637"/>
      <c r="X26" s="637"/>
      <c r="Y26" s="637"/>
      <c r="Z26" s="637"/>
      <c r="AA26" s="637"/>
      <c r="AB26" s="588">
        <v>1610220</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1610220</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873</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28.02.</v>
      </c>
      <c r="G68" s="611"/>
      <c r="H68" s="611"/>
      <c r="I68" s="611"/>
      <c r="J68" s="493" t="str">
        <f>Насловна!I21</f>
        <v>2023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2">
      <selection activeCell="G58" sqref="G58"/>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2022</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7300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851</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854</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7300</v>
      </c>
      <c r="H46" s="226">
        <f>G7+G8</f>
        <v>7300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853</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852</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7300</v>
      </c>
      <c r="H55" s="217"/>
      <c r="I55" s="223" t="s">
        <v>772</v>
      </c>
    </row>
    <row r="56" spans="2:9" ht="13.5" customHeight="1">
      <c r="B56" s="134" t="s">
        <v>294</v>
      </c>
      <c r="C56" s="652" t="s">
        <v>295</v>
      </c>
      <c r="D56" s="653"/>
      <c r="E56" s="654"/>
      <c r="F56" s="130">
        <v>50</v>
      </c>
      <c r="G56" s="222">
        <f>IF(G55&lt;0,0,G55*0.1)</f>
        <v>730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730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730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1610220</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28.02.</v>
      </c>
      <c r="E80" s="649"/>
      <c r="F80" s="650" t="str">
        <f>Насловна!I21</f>
        <v>2023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2023-02-13T07:59:23Z</cp:lastPrinted>
  <dcterms:created xsi:type="dcterms:W3CDTF">2013-01-23T21:41:33Z</dcterms:created>
  <dcterms:modified xsi:type="dcterms:W3CDTF">2023-02-13T08:04:22Z</dcterms:modified>
  <cp:category/>
  <cp:version/>
  <cp:contentType/>
  <cp:contentStatus/>
</cp:coreProperties>
</file>